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45" windowWidth="23895" windowHeight="9975"/>
  </bookViews>
  <sheets>
    <sheet name="I.Izmjene Plana nabave 2016.god" sheetId="5" r:id="rId1"/>
  </sheets>
  <definedNames>
    <definedName name="_xlnm.Print_Area" localSheetId="0">'I.Izmjene Plana nabave 2016.god'!$A$1:$J$195</definedName>
  </definedNames>
  <calcPr calcId="124519"/>
</workbook>
</file>

<file path=xl/calcChain.xml><?xml version="1.0" encoding="utf-8"?>
<calcChain xmlns="http://schemas.openxmlformats.org/spreadsheetml/2006/main">
  <c r="F182" i="5"/>
  <c r="F146"/>
  <c r="F184" s="1"/>
  <c r="F137"/>
  <c r="F134"/>
  <c r="E134" s="1"/>
  <c r="F113"/>
  <c r="E113" s="1"/>
  <c r="F112"/>
  <c r="E112" s="1"/>
  <c r="F104"/>
  <c r="E104" s="1"/>
  <c r="F91"/>
  <c r="E183"/>
  <c r="E181"/>
  <c r="E180"/>
  <c r="E178"/>
  <c r="E177"/>
  <c r="E176"/>
  <c r="E179"/>
  <c r="E172"/>
  <c r="E169"/>
  <c r="E168"/>
  <c r="E166"/>
  <c r="E154"/>
  <c r="E152"/>
  <c r="E150"/>
  <c r="E143"/>
  <c r="E128"/>
  <c r="E124"/>
  <c r="E122"/>
  <c r="E117"/>
  <c r="E115"/>
  <c r="E105"/>
  <c r="E94"/>
  <c r="E85"/>
  <c r="E84"/>
  <c r="E80"/>
  <c r="E77"/>
  <c r="E76"/>
  <c r="E71"/>
  <c r="E69"/>
  <c r="E68"/>
  <c r="E67"/>
  <c r="E66"/>
  <c r="E59"/>
  <c r="E57"/>
  <c r="E56"/>
  <c r="E52"/>
  <c r="E50"/>
  <c r="E48"/>
  <c r="E45"/>
  <c r="E44"/>
  <c r="E43"/>
  <c r="E42"/>
  <c r="E41"/>
  <c r="E35"/>
  <c r="E34"/>
  <c r="E33"/>
  <c r="E32"/>
  <c r="E26"/>
  <c r="E25"/>
  <c r="E175"/>
  <c r="E174"/>
  <c r="E173"/>
  <c r="E171"/>
  <c r="E170"/>
  <c r="E167"/>
  <c r="E165"/>
  <c r="E164"/>
  <c r="E163"/>
  <c r="E162"/>
  <c r="E159"/>
  <c r="E158"/>
  <c r="E157"/>
  <c r="E156"/>
  <c r="E155"/>
  <c r="E153"/>
  <c r="E151"/>
  <c r="E149"/>
  <c r="E148"/>
  <c r="E147"/>
  <c r="E145"/>
  <c r="E144"/>
  <c r="E142"/>
  <c r="E141"/>
  <c r="E140"/>
  <c r="E139"/>
  <c r="E138"/>
  <c r="E137"/>
  <c r="E136"/>
  <c r="E135"/>
  <c r="E133"/>
  <c r="E132"/>
  <c r="E131"/>
  <c r="E130"/>
  <c r="E129"/>
  <c r="E127"/>
  <c r="E126"/>
  <c r="E125"/>
  <c r="E123"/>
  <c r="E121"/>
  <c r="E120"/>
  <c r="E119"/>
  <c r="E118"/>
  <c r="E116"/>
  <c r="E114"/>
  <c r="E111"/>
  <c r="E110"/>
  <c r="E109"/>
  <c r="E108"/>
  <c r="E107"/>
  <c r="E106"/>
  <c r="E103"/>
  <c r="E102"/>
  <c r="E101"/>
  <c r="E100"/>
  <c r="E99"/>
  <c r="E98"/>
  <c r="E97"/>
  <c r="E96"/>
  <c r="E95"/>
  <c r="E93"/>
  <c r="E92"/>
  <c r="E90"/>
  <c r="E89"/>
  <c r="E88"/>
  <c r="E87"/>
  <c r="E86"/>
  <c r="E83"/>
  <c r="E82"/>
  <c r="E81"/>
  <c r="E79"/>
  <c r="E78"/>
  <c r="E75"/>
  <c r="E74"/>
  <c r="E73"/>
  <c r="E72"/>
  <c r="E70"/>
  <c r="E65"/>
  <c r="E64"/>
  <c r="E63"/>
  <c r="E62"/>
  <c r="E61"/>
  <c r="E60"/>
  <c r="E58"/>
  <c r="E55"/>
  <c r="E54"/>
  <c r="E53"/>
  <c r="E51"/>
  <c r="E49"/>
  <c r="E47"/>
  <c r="E46"/>
  <c r="E40"/>
  <c r="E39"/>
  <c r="E38"/>
  <c r="E37"/>
  <c r="E36"/>
  <c r="E31"/>
  <c r="E30"/>
  <c r="E29"/>
  <c r="E28"/>
  <c r="E27"/>
  <c r="E24"/>
  <c r="E23"/>
  <c r="E22"/>
  <c r="E146" l="1"/>
  <c r="E182"/>
  <c r="E91"/>
  <c r="E184" l="1"/>
</calcChain>
</file>

<file path=xl/sharedStrings.xml><?xml version="1.0" encoding="utf-8"?>
<sst xmlns="http://schemas.openxmlformats.org/spreadsheetml/2006/main" count="633" uniqueCount="295">
  <si>
    <t>" DOM ZA STARIJE I NEMOĆNE OSOBE POŽEGA"</t>
  </si>
  <si>
    <t>Dr.Filipa Potrebice 2a, 34000 Požega</t>
  </si>
  <si>
    <t xml:space="preserve">       Članak 1.</t>
  </si>
  <si>
    <t xml:space="preserve">      Članak 2.</t>
  </si>
  <si>
    <t>Nabava će se vršiti po slijedećim predmetima nabave (istovrsnim robama, radovima i uslugama):</t>
  </si>
  <si>
    <t>REDNI BROJ</t>
  </si>
  <si>
    <t xml:space="preserve">NAZIV PREDMETA NABAVE </t>
  </si>
  <si>
    <t>Računski plan</t>
  </si>
  <si>
    <t>Evidencijski broj nabave</t>
  </si>
  <si>
    <t>PLANIRANA VRIJEDNOST NABAVE ROBA/RADOVA,USLUGA</t>
  </si>
  <si>
    <t>VRSTA POSTUPKA NABAVE</t>
  </si>
  <si>
    <t>UGOVOR O NABAVI/OKVIRNI SPORAZUM</t>
  </si>
  <si>
    <t>PLANIRANI POČETAK</t>
  </si>
  <si>
    <t>PLANIRANO TRAJANJE UGOVORA/OS</t>
  </si>
  <si>
    <t>1.</t>
  </si>
  <si>
    <t>STRUČNO USAVRŠAVANJE ZAPOSLENIKA (seminari,tečajevi i sl.)</t>
  </si>
  <si>
    <t>Bagatelna nabava</t>
  </si>
  <si>
    <t>2.</t>
  </si>
  <si>
    <t xml:space="preserve"> UREDSKI MATERIJAL-grupa a) toneri za pisače</t>
  </si>
  <si>
    <t>Ugovor</t>
  </si>
  <si>
    <t>Prosinac 2014.</t>
  </si>
  <si>
    <t>01.01.2015.-31.12.2015.</t>
  </si>
  <si>
    <t xml:space="preserve"> UREDSKI MATERIJAL- grupa b) ostali uredski materijal</t>
  </si>
  <si>
    <t>3.</t>
  </si>
  <si>
    <t>Literatura (publikacije, časopisi, glasila, knjige i ostalo)</t>
  </si>
  <si>
    <t>4.</t>
  </si>
  <si>
    <t>Materijal i sredstva za čišćenje i održavanje- grupa a) Sredstva za pranje i čišćenje u kuhinji</t>
  </si>
  <si>
    <t>Materijal i sredstva za čišćenje i održavanje- grupa b) Ostala sredstva za čišćenje i osvježavanje prostora</t>
  </si>
  <si>
    <t>Materijal i sredstva za čišćenje i održavanje- grupa c) Sredstva za pranje rublja</t>
  </si>
  <si>
    <t>Materijal i sredstva za čišćenje i održavanje- grupa d) Ostali materijal i sredstva za čišćenje i održavanje</t>
  </si>
  <si>
    <t>Materijal za higijenske potrebe i njegu- grupa a) Sredstva za osobnu higijenu</t>
  </si>
  <si>
    <t>Materijal za higijenske potrebe i njegu- grupa b) Papirna konfekcija</t>
  </si>
  <si>
    <t xml:space="preserve"> RUKAVICE ZA JEDNOKRATNU UPORABU</t>
  </si>
  <si>
    <t>7.</t>
  </si>
  <si>
    <t>Ostali potrošni materijali  za potrebe redovnog poslovanja-  plastične vrečice, pvc posude, folije, spužve za domaćinstvo  i dr.</t>
  </si>
  <si>
    <t>8.</t>
  </si>
  <si>
    <t>9.</t>
  </si>
  <si>
    <t>Materijal za radnu okupaciju korisnika</t>
  </si>
  <si>
    <t>10.</t>
  </si>
  <si>
    <t xml:space="preserve">Svježe povrće- grupa a) Krumpir </t>
  </si>
  <si>
    <t>Svježe povrće - grupa b) Ostalo svježe povrće</t>
  </si>
  <si>
    <t>11.</t>
  </si>
  <si>
    <t xml:space="preserve"> Svježe voće</t>
  </si>
  <si>
    <t>12.</t>
  </si>
  <si>
    <t>Prerađeno, konzervirano, ukiseljeno i smrznuto voće i povrće, grupa a) ukiseljeno i prerađeno povrće i voće</t>
  </si>
  <si>
    <t>13.</t>
  </si>
  <si>
    <t xml:space="preserve"> MESO I MESNI PROIZVODI, grupa a) SUHOMESNATI, KONZERVIRANI I PRIPRAVLJENI  PROIZVODI OD MESA</t>
  </si>
  <si>
    <t>Otvoreni postupak javne nabave</t>
  </si>
  <si>
    <t xml:space="preserve"> MESO I MESNI PROIZVODI, grupa b) SVJEŽA PILETINA I PURETINA</t>
  </si>
  <si>
    <t xml:space="preserve"> MESO I MESNI PROIZVODI, grupa c) SVJEŽA JUNETINA I TELETINA</t>
  </si>
  <si>
    <t xml:space="preserve"> MESO I MESNI PROIZVODI, grupa d) SVJEŽA SVINJETINA</t>
  </si>
  <si>
    <t>14.</t>
  </si>
  <si>
    <t xml:space="preserve"> Smrznuta riba i proizvodi od ribe</t>
  </si>
  <si>
    <t>15.</t>
  </si>
  <si>
    <t xml:space="preserve"> MLIJEKO I MLIJEČNI PROIZVODI- grupa a) Mlijeko</t>
  </si>
  <si>
    <t xml:space="preserve"> MLIJEKO I MLIJEČNI PROIZVODI - grupa b) Mliječni proizvodi</t>
  </si>
  <si>
    <t>16.</t>
  </si>
  <si>
    <t>17.</t>
  </si>
  <si>
    <t>18.</t>
  </si>
  <si>
    <t>Tjestenina, grupa a) suha i svježa tjestenina</t>
  </si>
  <si>
    <t>Tjestenina, grupa b) smrznuti  proizvodi od tijesta</t>
  </si>
  <si>
    <t>19.</t>
  </si>
  <si>
    <t>Svježa jaja</t>
  </si>
  <si>
    <t>20.</t>
  </si>
  <si>
    <t>Ostali razni prehrambeni proizvodi, grupa a) dječja hrana</t>
  </si>
  <si>
    <t>21.</t>
  </si>
  <si>
    <t>Odjeća i obuća korisnika</t>
  </si>
  <si>
    <t>22.</t>
  </si>
  <si>
    <t>Električna energija, opskrba</t>
  </si>
  <si>
    <t>23.</t>
  </si>
  <si>
    <t>Mrežarina za električnu energiju</t>
  </si>
  <si>
    <t>sukladno čl.10 ZJN</t>
  </si>
  <si>
    <t>24.</t>
  </si>
  <si>
    <t>Prirodni plin</t>
  </si>
  <si>
    <t>25.</t>
  </si>
  <si>
    <t>Motorni benzin i dizel gorivo</t>
  </si>
  <si>
    <t>26.</t>
  </si>
  <si>
    <t>Materijal i dijelovi za tekuće i investicijsko održavanje građevinskih objekata</t>
  </si>
  <si>
    <t>27.</t>
  </si>
  <si>
    <t xml:space="preserve">Materijal i dijelovi za tekuće i investicijsko održavanje postrojenja i opreme </t>
  </si>
  <si>
    <t>28.</t>
  </si>
  <si>
    <t>Tekstilni proizvodi, sitni inventar</t>
  </si>
  <si>
    <t>29.</t>
  </si>
  <si>
    <t>30.</t>
  </si>
  <si>
    <t>31.</t>
  </si>
  <si>
    <t>Medicinska oprema, sitni inventar</t>
  </si>
  <si>
    <t>32.</t>
  </si>
  <si>
    <t>Sitni inventar  -ostalo</t>
  </si>
  <si>
    <t>33.</t>
  </si>
  <si>
    <t>Službena, radna i zaštitna odjeća</t>
  </si>
  <si>
    <t>34.</t>
  </si>
  <si>
    <t>Službena, radna i zaštitna obuća</t>
  </si>
  <si>
    <t>35.</t>
  </si>
  <si>
    <t>Usluge telefona, telefaksa</t>
  </si>
  <si>
    <t>36.</t>
  </si>
  <si>
    <t>Usluge interneta</t>
  </si>
  <si>
    <t>37.</t>
  </si>
  <si>
    <t>Poštarina (pisma, tiskanice i sl.)</t>
  </si>
  <si>
    <t>38.</t>
  </si>
  <si>
    <t>Ostale usluge za komunikaciju i prijevoz</t>
  </si>
  <si>
    <t>39.</t>
  </si>
  <si>
    <t>40.</t>
  </si>
  <si>
    <t>Usluge ličenja građevinskog objekta</t>
  </si>
  <si>
    <t>41.</t>
  </si>
  <si>
    <t>42.</t>
  </si>
  <si>
    <t>Usluge tekućeg i investicijskog održavanja postrojenja i opreme-ODRŽAVANJE  DIZALA</t>
  </si>
  <si>
    <t>43.</t>
  </si>
  <si>
    <t>Usluge tekućeg i investicijskog održavanja postrojenja i opreme-ODRŽAVANJE  KLIMA UREĐAJA</t>
  </si>
  <si>
    <t>44.</t>
  </si>
  <si>
    <t>Usluge tekućeg i investicijskog održavanja  ostalih postrojenja i  opreme</t>
  </si>
  <si>
    <t>45.</t>
  </si>
  <si>
    <t>Usluge tekućeg i investicijskog održavanja prijevoznih sredstava</t>
  </si>
  <si>
    <t>46.</t>
  </si>
  <si>
    <t>47.</t>
  </si>
  <si>
    <t>Tisak</t>
  </si>
  <si>
    <t>48.</t>
  </si>
  <si>
    <t>Ostale usluge promidžbe i informiranja</t>
  </si>
  <si>
    <t>49.</t>
  </si>
  <si>
    <t>Opskrba vodom</t>
  </si>
  <si>
    <t>50.</t>
  </si>
  <si>
    <t>Komunalne i ostale usluge</t>
  </si>
  <si>
    <t>51.</t>
  </si>
  <si>
    <t>Iznošenje i odvoz smeća</t>
  </si>
  <si>
    <t>52.</t>
  </si>
  <si>
    <t xml:space="preserve">Deratizacija i dezinsekcija </t>
  </si>
  <si>
    <t>53.</t>
  </si>
  <si>
    <t>Dimnjačarske i ekološke usluge</t>
  </si>
  <si>
    <t>54.</t>
  </si>
  <si>
    <t>Obvezni i preventivni zdravstveni pregledi zaposlenika</t>
  </si>
  <si>
    <t>55.</t>
  </si>
  <si>
    <t>56.</t>
  </si>
  <si>
    <t xml:space="preserve">Ugovori o djelu </t>
  </si>
  <si>
    <t>57.</t>
  </si>
  <si>
    <t>Usluge odvjetnika i pravnog savjetovanja</t>
  </si>
  <si>
    <t>58.</t>
  </si>
  <si>
    <t xml:space="preserve">Ostale intelektualne usluge </t>
  </si>
  <si>
    <t>59.</t>
  </si>
  <si>
    <t>Usluge razvoja softvera</t>
  </si>
  <si>
    <t>60.</t>
  </si>
  <si>
    <t>Ostale računalne usluge</t>
  </si>
  <si>
    <t>61.</t>
  </si>
  <si>
    <t>Grafičke i tiskarske usluge, usluge kopiranja i uvezivanja i slično</t>
  </si>
  <si>
    <t>62.</t>
  </si>
  <si>
    <t>Film i izrada fotografija</t>
  </si>
  <si>
    <t>63.</t>
  </si>
  <si>
    <t>Usluge pri registraciji prijevoznih sredstava</t>
  </si>
  <si>
    <t>64.</t>
  </si>
  <si>
    <t>Usluge čišćenja, pranja i slično</t>
  </si>
  <si>
    <t>65.</t>
  </si>
  <si>
    <t>Premije osiguranja prijevoznih sredstava</t>
  </si>
  <si>
    <t>66.</t>
  </si>
  <si>
    <t>PREMIJE OSIGURANJA  IMOVINE od požara i nekih drugih opasnosti</t>
  </si>
  <si>
    <t>67.</t>
  </si>
  <si>
    <t>PREMIJE OSIGURANJA  IMOVINE od provalne krađe i loma stakla</t>
  </si>
  <si>
    <t>68.</t>
  </si>
  <si>
    <t>PREMIJE OSIGURANJA IMOVINE - LOM STROJA</t>
  </si>
  <si>
    <t>69.</t>
  </si>
  <si>
    <t>PREMIJE OSIGURANJA  zaposlenih</t>
  </si>
  <si>
    <t>70.</t>
  </si>
  <si>
    <t>Reprezentacija</t>
  </si>
  <si>
    <t>71.</t>
  </si>
  <si>
    <t>Ostali nespomenuti rashodi poslovanja uključujući i tuzemne članarine, sudske, javnobilježničke i ostale pristojbe i naknade</t>
  </si>
  <si>
    <t>72.</t>
  </si>
  <si>
    <t>73.</t>
  </si>
  <si>
    <t>74.</t>
  </si>
  <si>
    <t>75.</t>
  </si>
  <si>
    <t>76.</t>
  </si>
  <si>
    <t>77.</t>
  </si>
  <si>
    <t>78.</t>
  </si>
  <si>
    <t>79.</t>
  </si>
  <si>
    <t>81.</t>
  </si>
  <si>
    <t>82.</t>
  </si>
  <si>
    <t>UKUPNO:</t>
  </si>
  <si>
    <t xml:space="preserve">      Članak  3.</t>
  </si>
  <si>
    <t xml:space="preserve">        Članak 4.</t>
  </si>
  <si>
    <t>RAVNATELJICA:</t>
  </si>
  <si>
    <t>Ružica Alaber, dipl.soc.radnica</t>
  </si>
  <si>
    <t>Ostali razni prehrambeni proizvodi, grupa b) proizvodi na bazi biljnih ulja i masti</t>
  </si>
  <si>
    <t>Ostali razni prehrambeni proizvodi, grupa c) gotove juhe, koncentrat</t>
  </si>
  <si>
    <t>Ostali razni prehrambeni proizvodi, grupa d) ostali proizvodi</t>
  </si>
  <si>
    <t>KLASA: 400-01-15-01/1</t>
  </si>
  <si>
    <t>Na temelju članka 20. Zakona o javnoj nabavi ( Nar.nov. 90/11, 83/13 ,143/13 i 13/14) ravnateljica Doma za starije i nemoćne osobe Požega donosi sljedeće</t>
  </si>
  <si>
    <t>Elektronski mediji</t>
  </si>
  <si>
    <t>80.</t>
  </si>
  <si>
    <t>Sitni inventar -madraci za sobe korisnika</t>
  </si>
  <si>
    <t>Sitni inventar  -antidekubitalni madraci za sobe korisnika u stacionaru</t>
  </si>
  <si>
    <t xml:space="preserve"> Usluge tekućeg i investicijskog održavanja građevinskih objekata-HITNE INTERVENCIJE</t>
  </si>
  <si>
    <t>Ostale usluge tekućeg i investicijskog održavanja</t>
  </si>
  <si>
    <t>Usluga uređenja prostora</t>
  </si>
  <si>
    <t>84.</t>
  </si>
  <si>
    <t>85.</t>
  </si>
  <si>
    <t>86.</t>
  </si>
  <si>
    <t>87.</t>
  </si>
  <si>
    <t>88.</t>
  </si>
  <si>
    <t>89.</t>
  </si>
  <si>
    <t>91.</t>
  </si>
  <si>
    <t>92.</t>
  </si>
  <si>
    <t>93.</t>
  </si>
  <si>
    <t>Uredske stolice, sitni inventar</t>
  </si>
  <si>
    <t>Posuđe, sitni inventar</t>
  </si>
  <si>
    <t>Prosinac 2015.</t>
  </si>
  <si>
    <t>01.01.2016.-31.12.2016.</t>
  </si>
  <si>
    <t>Kolica za spremačice (1 kom)</t>
  </si>
  <si>
    <t>Namještaj za sobe korisnika (regal-ormar za  sobu korisnika, 39 kom)</t>
  </si>
  <si>
    <t>HITNE INTERVENCIJE- oprema</t>
  </si>
  <si>
    <t>Ulaganja u računalne programe (Urudžbeni zapisnik i dr.)</t>
  </si>
  <si>
    <t>Računala i računalna oprema- Računalo s licencama (1 kom) i Pisač (1 kom)</t>
  </si>
  <si>
    <t>Medicinska oprema- Kreveti za sobe korisnika (10 kom)</t>
  </si>
  <si>
    <t>Medicinska oprema- Terapijski magnet za fizikalnu terapiju (1 kom)</t>
  </si>
  <si>
    <t>Materijal za higijenske potrebe i njegu- grupa d)  Dezinfekcijska sedstva za potrebe medicinske službe</t>
  </si>
  <si>
    <t>Materijal za higijenske potrebe i njegu- grupa c) Ostali materijal za higijenske potrebe i njegu (staničevina i dr.)</t>
  </si>
  <si>
    <t xml:space="preserve"> LIJEKOVI</t>
  </si>
  <si>
    <t>Materijal i dijelovi za tekuće i investicijsko održavanje prijevoznih sedstava</t>
  </si>
  <si>
    <t>Stolići za hranjenje nepokretnih korisnika, sitni inventar</t>
  </si>
  <si>
    <t>Usluge tekućeg i investicijskog održavanja postrojenja i opreme-kotlovnica</t>
  </si>
  <si>
    <t>Ostale najamnine i zakupnine</t>
  </si>
  <si>
    <t>Laboratorijske usluge</t>
  </si>
  <si>
    <t>Ostale zdravstvene i veterinarske usluge</t>
  </si>
  <si>
    <t>Usluge tekućeg i investicijskog održavanja građevinskih objekata- građevinski radovi</t>
  </si>
  <si>
    <t>Usluge tekućeg i investicijskog održavanja građevinskih objekata- elektroinstalacijski radovi</t>
  </si>
  <si>
    <t>Usluge tekućeg i investicijskog održavanja građevinskih objekata- vodoinstalaterski radovi</t>
  </si>
  <si>
    <t>Usluge tekućeg i investicijskog održavanja građevinskih objekata- strojo-bravarski radovi</t>
  </si>
  <si>
    <t>Ostale usluge tekućeg i investicijskog održavanja građevinskih objekata</t>
  </si>
  <si>
    <t xml:space="preserve"> Materijal za higijenske potrebe i njegu- grupa e) Proizvodi za njegu kože i prevenciju nastanka dekubitusa</t>
  </si>
  <si>
    <t>POMOĆNI I SANITETSKI MATERIJAL</t>
  </si>
  <si>
    <t xml:space="preserve"> PEKARSKI  I MLINARSKI PROIZVODI- grupa a) kruh i ostali pekarski proizvodi</t>
  </si>
  <si>
    <t xml:space="preserve"> PEKARSKI  I MLINARSKI PROIZVODI- grupa b) brašno i ostali mlinarski proizvodi</t>
  </si>
  <si>
    <t>Studeni 2015.</t>
  </si>
  <si>
    <t>01.11.2015.-01.11.2016.</t>
  </si>
  <si>
    <t>Lipanj 2016.</t>
  </si>
  <si>
    <t>Svibanj 2016.</t>
  </si>
  <si>
    <t>Travanj 2016.</t>
  </si>
  <si>
    <t>Studeni 2016.</t>
  </si>
  <si>
    <t>E-MV-2015-01</t>
  </si>
  <si>
    <t>E-MV-2015-02</t>
  </si>
  <si>
    <t>83.</t>
  </si>
  <si>
    <t>90.</t>
  </si>
  <si>
    <t>Prerađeno, konzervirano, ukiseljeno i smrznuto voće i povrće, grupa b) smrznuto povrće i gljive</t>
  </si>
  <si>
    <t>URBROJ: 2177/01-10-03/01-16-4</t>
  </si>
  <si>
    <t xml:space="preserve">  I. I Z M J E N E    P L A N A      N A B A V E    ROBA,  RADOVA  I  USLUGA  Z A   2016.    G O D I N U       </t>
  </si>
  <si>
    <t>Požega, 04.01.2016.</t>
  </si>
  <si>
    <t>PROCIJENJENA VRIJEDNOST NABAVE ROBA/RADOVA, USLUGA</t>
  </si>
  <si>
    <t xml:space="preserve">Nabava roba i usluga (predmeta nabave) do 200.000,00 kn i nabava radova (predmeta nabave) do 500.000,00 kn iz članka 2. I. Izmjena Plana nabave za  2016. godinu gdje procijenjena vrijednost nabave bez poreza na dodanu vrijednost ne prelazi navedene iznose provodit će se prema internom aktu propisan Zakonom o javnoj nabavi. </t>
  </si>
  <si>
    <t>Nabava roba i usluga (predmeta nabave) više od 200.000,00 kn i nabava radova (predmeta nabave) više od 500.000,00 kn iz članka 2. I. Izmjena Plana nabave za 2016. godinu gdje procijenjena vrijednost nabave bez poreza na dodanu vrijednost prelazi navedene iznose provodit će se propisanim postupcima javne nabave prema Zakonu o javnoj nabavi.</t>
  </si>
  <si>
    <t xml:space="preserve"> Ove I. Izmjene  Plana nabave za 2016. godinu stupaju na snagu danom donošenja.</t>
  </si>
  <si>
    <t>Donose se  I. Izmjene Plana nabave roba,  radova i usluga Doma za starije i nemoćne osobe Požega za  2016. godinu  KLASA: 400-01-15-01/1, URBROJ: 2177/01-10-03/01-15-3 od 16.11.2015. godine</t>
  </si>
  <si>
    <t>Uredska oprema, 1 printer</t>
  </si>
  <si>
    <t>Ostala oprema za održavanje i zaštitu-freza za čišćenje snijega (1 kom)</t>
  </si>
  <si>
    <t>Mjerni i kontrolni uređaji- vaga za mjerenje težine i visine korisnika (1 kom)</t>
  </si>
  <si>
    <t>Višenamjenski stroj za sjeckanje hrane, štapni mikser  (1 kom)</t>
  </si>
  <si>
    <t>Namještaj za sobe korisnika (regal-ormar za  jednokrevetnu sobu korisnika, 12 kom)</t>
  </si>
  <si>
    <t>Dodatna ulaganja na građevinskim objektima- izrada pregradnog zida od gipsa i otvorenog skladišnog ormara ispod stepeništa ( 1 kom)</t>
  </si>
  <si>
    <t>Dodatna ulaganja na građevinskim objektima- proširenje SOS signalizacije u ambulanti ( 3 kom)</t>
  </si>
  <si>
    <t>Dodatna ulaganja na građevinskim objektima- dokup snage električne energije</t>
  </si>
  <si>
    <t>Dodatna ulaganja na građevinskim objektima- izrada projektne dokumentacije za 4 projekta poboljšanja energetske učinkovitosti</t>
  </si>
  <si>
    <t>Dodatna ulaganja na građevinskim objektima-  hitne intervencije</t>
  </si>
  <si>
    <t>Dodatna ulaganja na postrojenjima i opremi (ulazni stol za profesionalnu perilicu posuđa sa donjom policom i koritom)</t>
  </si>
  <si>
    <t>Dodatna ulaganja na postrojenjima i opremi (licenca za laptop office home)</t>
  </si>
  <si>
    <t>Veljača 2016.</t>
  </si>
  <si>
    <t>Siječanj 2016.</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</si>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</sst>
</file>

<file path=xl/styles.xml><?xml version="1.0" encoding="utf-8"?>
<styleSheet xmlns="http://schemas.openxmlformats.org/spreadsheetml/2006/main">
  <fonts count="34">
    <font>
      <sz val="10"/>
      <name val="Arial"/>
      <family val="2"/>
      <charset val="238"/>
    </font>
    <font>
      <sz val="10"/>
      <name val="Arial"/>
      <family val="2"/>
      <charset val="238"/>
    </font>
    <font>
      <sz val="14"/>
      <name val="Arial"/>
      <family val="2"/>
      <charset val="238"/>
    </font>
    <font>
      <sz val="14"/>
      <color theme="0"/>
      <name val="Arial"/>
      <family val="2"/>
      <charset val="238"/>
    </font>
    <font>
      <b/>
      <sz val="14"/>
      <name val="Arial"/>
      <family val="2"/>
      <charset val="238"/>
    </font>
    <font>
      <b/>
      <sz val="14"/>
      <color theme="0"/>
      <name val="Arial"/>
      <family val="2"/>
      <charset val="238"/>
    </font>
    <font>
      <sz val="12"/>
      <name val="Arial"/>
      <family val="2"/>
      <charset val="238"/>
    </font>
    <font>
      <b/>
      <sz val="12"/>
      <name val="Arial"/>
      <family val="2"/>
      <charset val="238"/>
    </font>
    <font>
      <sz val="12"/>
      <color theme="0"/>
      <name val="Arial"/>
      <family val="2"/>
      <charset val="238"/>
    </font>
    <font>
      <sz val="11"/>
      <color indexed="8"/>
      <name val="Calibri"/>
      <family val="2"/>
      <charset val="238"/>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i/>
      <sz val="11"/>
      <color indexed="23"/>
      <name val="Calibri"/>
      <family val="2"/>
      <charset val="238"/>
    </font>
    <font>
      <sz val="11"/>
      <color indexed="17"/>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b/>
      <sz val="11"/>
      <color indexed="63"/>
      <name val="Calibri"/>
      <family val="2"/>
      <charset val="238"/>
    </font>
    <font>
      <b/>
      <sz val="18"/>
      <color indexed="56"/>
      <name val="Cambria"/>
      <family val="2"/>
      <charset val="238"/>
    </font>
    <font>
      <b/>
      <sz val="11"/>
      <color indexed="8"/>
      <name val="Calibri"/>
      <family val="2"/>
      <charset val="238"/>
    </font>
    <font>
      <sz val="11"/>
      <color indexed="10"/>
      <name val="Calibri"/>
      <family val="2"/>
      <charset val="238"/>
    </font>
    <font>
      <strike/>
      <sz val="12"/>
      <name val="Arial"/>
      <family val="2"/>
      <charset val="238"/>
    </font>
    <font>
      <sz val="14"/>
      <color rgb="FFFF0000"/>
      <name val="Arial"/>
      <family val="2"/>
      <charset val="238"/>
    </font>
    <font>
      <sz val="14"/>
      <color indexed="10"/>
      <name val="Arial"/>
      <family val="2"/>
      <charset val="238"/>
    </font>
    <font>
      <strike/>
      <sz val="14"/>
      <name val="Arial"/>
      <family val="2"/>
      <charset val="238"/>
    </font>
    <font>
      <strike/>
      <sz val="14"/>
      <color theme="0"/>
      <name val="Arial"/>
      <family val="2"/>
      <charset val="238"/>
    </font>
    <font>
      <strike/>
      <sz val="10"/>
      <name val="Arial"/>
      <family val="2"/>
      <charset val="238"/>
    </font>
    <font>
      <b/>
      <strike/>
      <sz val="14"/>
      <name val="Arial"/>
      <family val="2"/>
      <charset val="238"/>
    </font>
    <font>
      <strike/>
      <sz val="14"/>
      <color rgb="FFFF0000"/>
      <name val="Arial"/>
      <family val="2"/>
      <charset val="23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2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s>
  <cellStyleXfs count="42">
    <xf numFmtId="0" fontId="0"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11" fillId="3" borderId="0" applyNumberFormat="0" applyBorder="0" applyAlignment="0" applyProtection="0"/>
    <xf numFmtId="0" fontId="12" fillId="20" borderId="12" applyNumberFormat="0" applyAlignment="0" applyProtection="0"/>
    <xf numFmtId="0" fontId="13" fillId="21" borderId="13" applyNumberFormat="0" applyAlignment="0" applyProtection="0"/>
    <xf numFmtId="0" fontId="14" fillId="0" borderId="0" applyNumberFormat="0" applyFill="0" applyBorder="0" applyAlignment="0" applyProtection="0"/>
    <xf numFmtId="0" fontId="15" fillId="4" borderId="0" applyNumberFormat="0" applyBorder="0" applyAlignment="0" applyProtection="0"/>
    <xf numFmtId="0" fontId="16" fillId="0" borderId="14" applyNumberFormat="0" applyFill="0" applyAlignment="0" applyProtection="0"/>
    <xf numFmtId="0" fontId="17" fillId="0" borderId="15" applyNumberFormat="0" applyFill="0" applyAlignment="0" applyProtection="0"/>
    <xf numFmtId="0" fontId="18" fillId="0" borderId="16" applyNumberFormat="0" applyFill="0" applyAlignment="0" applyProtection="0"/>
    <xf numFmtId="0" fontId="18" fillId="0" borderId="0" applyNumberFormat="0" applyFill="0" applyBorder="0" applyAlignment="0" applyProtection="0"/>
    <xf numFmtId="0" fontId="19" fillId="7" borderId="12" applyNumberFormat="0" applyAlignment="0" applyProtection="0"/>
    <xf numFmtId="0" fontId="20" fillId="0" borderId="17" applyNumberFormat="0" applyFill="0" applyAlignment="0" applyProtection="0"/>
    <xf numFmtId="0" fontId="21" fillId="22" borderId="0" applyNumberFormat="0" applyBorder="0" applyAlignment="0" applyProtection="0"/>
    <xf numFmtId="0" fontId="1" fillId="23" borderId="18" applyNumberFormat="0" applyFont="0" applyAlignment="0" applyProtection="0"/>
    <xf numFmtId="0" fontId="22" fillId="20" borderId="19" applyNumberFormat="0" applyAlignment="0" applyProtection="0"/>
    <xf numFmtId="0" fontId="23" fillId="0" borderId="0" applyNumberFormat="0" applyFill="0" applyBorder="0" applyAlignment="0" applyProtection="0"/>
    <xf numFmtId="0" fontId="24" fillId="0" borderId="20" applyNumberFormat="0" applyFill="0" applyAlignment="0" applyProtection="0"/>
    <xf numFmtId="0" fontId="25" fillId="0" borderId="0" applyNumberFormat="0" applyFill="0" applyBorder="0" applyAlignment="0" applyProtection="0"/>
  </cellStyleXfs>
  <cellXfs count="115">
    <xf numFmtId="0" fontId="0" fillId="0" borderId="0" xfId="0"/>
    <xf numFmtId="0" fontId="2" fillId="0" borderId="0" xfId="0" applyFont="1" applyFill="1" applyAlignment="1">
      <alignment horizontal="center" vertical="center" wrapText="1"/>
    </xf>
    <xf numFmtId="3" fontId="2" fillId="0" borderId="0" xfId="0" applyNumberFormat="1" applyFont="1" applyFill="1" applyAlignment="1">
      <alignment horizontal="center" vertical="center" wrapText="1"/>
    </xf>
    <xf numFmtId="3" fontId="2" fillId="0" borderId="0" xfId="0" applyNumberFormat="1" applyFont="1" applyFill="1" applyBorder="1" applyAlignment="1">
      <alignment horizontal="center" vertical="center" wrapText="1"/>
    </xf>
    <xf numFmtId="3" fontId="4" fillId="0" borderId="0" xfId="0" applyNumberFormat="1" applyFont="1" applyFill="1" applyAlignment="1">
      <alignment horizontal="center" vertical="center" wrapText="1"/>
    </xf>
    <xf numFmtId="0" fontId="6" fillId="0" borderId="0" xfId="0" applyFont="1" applyFill="1" applyAlignment="1">
      <alignment horizontal="center" vertical="center" wrapText="1"/>
    </xf>
    <xf numFmtId="3" fontId="6" fillId="0" borderId="0" xfId="0" applyNumberFormat="1" applyFont="1" applyFill="1" applyAlignment="1">
      <alignment horizontal="center" vertical="center" wrapText="1"/>
    </xf>
    <xf numFmtId="0" fontId="6" fillId="0" borderId="0" xfId="0" applyFont="1" applyFill="1" applyAlignment="1">
      <alignment horizontal="center" wrapText="1"/>
    </xf>
    <xf numFmtId="0" fontId="3" fillId="0" borderId="0" xfId="0" applyFont="1" applyFill="1" applyAlignment="1">
      <alignment wrapText="1"/>
    </xf>
    <xf numFmtId="3" fontId="26" fillId="0" borderId="5" xfId="0" applyNumberFormat="1" applyFont="1" applyFill="1" applyBorder="1" applyAlignment="1">
      <alignment horizontal="center" vertical="center" wrapText="1"/>
    </xf>
    <xf numFmtId="0" fontId="6" fillId="0" borderId="0" xfId="0" applyFont="1" applyFill="1" applyAlignment="1">
      <alignment wrapText="1"/>
    </xf>
    <xf numFmtId="0" fontId="6" fillId="0" borderId="10" xfId="0" applyFont="1" applyFill="1" applyBorder="1" applyAlignment="1">
      <alignment horizontal="center" vertical="center" wrapText="1"/>
    </xf>
    <xf numFmtId="3" fontId="7" fillId="0" borderId="24" xfId="0" applyNumberFormat="1" applyFont="1" applyFill="1" applyBorder="1" applyAlignment="1">
      <alignment horizontal="center" vertical="center" wrapText="1"/>
    </xf>
    <xf numFmtId="3" fontId="4" fillId="0" borderId="5" xfId="0" applyNumberFormat="1" applyFont="1" applyFill="1" applyBorder="1" applyAlignment="1">
      <alignment horizontal="center" vertical="center" wrapText="1"/>
    </xf>
    <xf numFmtId="3" fontId="4" fillId="0" borderId="6" xfId="0" applyNumberFormat="1"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0" xfId="0" applyFont="1" applyFill="1" applyBorder="1" applyAlignment="1">
      <alignment horizontal="center" vertical="center" wrapText="1"/>
    </xf>
    <xf numFmtId="3" fontId="2" fillId="0" borderId="10" xfId="0" applyNumberFormat="1" applyFont="1" applyFill="1" applyBorder="1" applyAlignment="1">
      <alignment horizontal="center" vertical="center" wrapText="1"/>
    </xf>
    <xf numFmtId="3" fontId="4" fillId="0" borderId="10" xfId="0" applyNumberFormat="1" applyFont="1" applyFill="1" applyBorder="1" applyAlignment="1">
      <alignment horizontal="center" vertical="center" wrapText="1"/>
    </xf>
    <xf numFmtId="3" fontId="4" fillId="0" borderId="11" xfId="0" applyNumberFormat="1" applyFont="1" applyFill="1" applyBorder="1" applyAlignment="1">
      <alignment horizontal="center" vertical="center" wrapText="1"/>
    </xf>
    <xf numFmtId="0" fontId="2" fillId="0" borderId="23" xfId="0" applyFont="1" applyFill="1" applyBorder="1" applyAlignment="1">
      <alignment horizontal="center" vertical="center" wrapText="1"/>
    </xf>
    <xf numFmtId="3" fontId="2" fillId="0" borderId="24" xfId="0" applyNumberFormat="1" applyFont="1" applyFill="1" applyBorder="1" applyAlignment="1">
      <alignment horizontal="center" vertical="center" wrapText="1"/>
    </xf>
    <xf numFmtId="3" fontId="4" fillId="0" borderId="24" xfId="0" applyNumberFormat="1" applyFont="1" applyFill="1" applyBorder="1" applyAlignment="1">
      <alignment horizontal="center" vertical="center" wrapText="1"/>
    </xf>
    <xf numFmtId="3" fontId="4" fillId="0" borderId="25" xfId="0" applyNumberFormat="1" applyFont="1" applyFill="1" applyBorder="1" applyAlignment="1">
      <alignment horizontal="center" vertical="center" wrapText="1"/>
    </xf>
    <xf numFmtId="3" fontId="2" fillId="0" borderId="0" xfId="0" applyNumberFormat="1" applyFont="1" applyFill="1" applyAlignment="1">
      <alignment horizontal="center" wrapText="1"/>
    </xf>
    <xf numFmtId="3" fontId="4" fillId="0" borderId="0" xfId="0" applyNumberFormat="1" applyFont="1" applyFill="1" applyAlignment="1">
      <alignment horizontal="center" wrapText="1"/>
    </xf>
    <xf numFmtId="0" fontId="3" fillId="0" borderId="0" xfId="0" applyFont="1" applyFill="1" applyAlignment="1">
      <alignment horizontal="center" wrapText="1"/>
    </xf>
    <xf numFmtId="0" fontId="4" fillId="0" borderId="0" xfId="0" applyFont="1" applyFill="1" applyAlignment="1">
      <alignment wrapText="1"/>
    </xf>
    <xf numFmtId="0" fontId="5" fillId="0" borderId="0" xfId="0" applyFont="1" applyFill="1" applyAlignment="1">
      <alignment wrapText="1"/>
    </xf>
    <xf numFmtId="0" fontId="4" fillId="0" borderId="0" xfId="0" applyFont="1" applyFill="1" applyBorder="1" applyAlignment="1">
      <alignment wrapText="1"/>
    </xf>
    <xf numFmtId="3" fontId="3" fillId="0" borderId="0" xfId="0" applyNumberFormat="1" applyFont="1" applyFill="1" applyAlignment="1">
      <alignment horizontal="center" vertical="center" wrapText="1"/>
    </xf>
    <xf numFmtId="0" fontId="5" fillId="0" borderId="0" xfId="0" applyFont="1" applyFill="1" applyAlignment="1">
      <alignment horizontal="center" vertical="center" wrapText="1"/>
    </xf>
    <xf numFmtId="0" fontId="27" fillId="0" borderId="0" xfId="0" applyFont="1" applyFill="1" applyAlignment="1">
      <alignment horizontal="center" vertical="center" wrapText="1"/>
    </xf>
    <xf numFmtId="3" fontId="2" fillId="0" borderId="0" xfId="0" applyNumberFormat="1" applyFont="1" applyFill="1" applyAlignment="1">
      <alignment wrapText="1"/>
    </xf>
    <xf numFmtId="0" fontId="28" fillId="0" borderId="0" xfId="0" applyFont="1" applyFill="1" applyAlignment="1">
      <alignment wrapText="1"/>
    </xf>
    <xf numFmtId="0" fontId="6" fillId="0" borderId="0" xfId="0" applyFont="1" applyFill="1" applyAlignment="1">
      <alignment horizontal="left" vertical="center" wrapText="1"/>
    </xf>
    <xf numFmtId="0" fontId="7" fillId="0" borderId="0" xfId="0" applyFont="1" applyFill="1" applyAlignment="1">
      <alignment wrapText="1"/>
    </xf>
    <xf numFmtId="0" fontId="6" fillId="0" borderId="0" xfId="0" applyFont="1" applyFill="1" applyBorder="1" applyAlignment="1">
      <alignment wrapText="1"/>
    </xf>
    <xf numFmtId="0" fontId="2" fillId="0" borderId="0" xfId="0" applyFont="1" applyFill="1" applyAlignment="1">
      <alignment wrapText="1"/>
    </xf>
    <xf numFmtId="3" fontId="6" fillId="0" borderId="5" xfId="0" applyNumberFormat="1" applyFont="1" applyFill="1" applyBorder="1" applyAlignment="1">
      <alignment horizontal="center" vertical="center" wrapText="1"/>
    </xf>
    <xf numFmtId="0" fontId="4" fillId="0" borderId="0" xfId="0" applyFont="1" applyFill="1" applyAlignment="1">
      <alignment horizontal="center" vertical="center" wrapText="1"/>
    </xf>
    <xf numFmtId="0" fontId="6" fillId="0" borderId="5" xfId="0" applyFont="1" applyFill="1" applyBorder="1" applyAlignment="1">
      <alignment horizontal="center" vertical="center" wrapText="1"/>
    </xf>
    <xf numFmtId="0" fontId="8" fillId="0" borderId="0" xfId="0" applyFont="1" applyFill="1" applyAlignment="1">
      <alignment horizontal="center" vertical="center" wrapText="1"/>
    </xf>
    <xf numFmtId="0" fontId="3" fillId="0" borderId="0" xfId="0" applyFont="1" applyFill="1" applyAlignment="1">
      <alignment horizontal="center" vertical="center" wrapText="1"/>
    </xf>
    <xf numFmtId="0" fontId="2" fillId="0" borderId="4" xfId="0" applyFont="1" applyFill="1" applyBorder="1" applyAlignment="1">
      <alignment horizontal="center" vertical="center" wrapText="1"/>
    </xf>
    <xf numFmtId="1" fontId="2" fillId="0" borderId="5" xfId="0" applyNumberFormat="1" applyFont="1" applyFill="1" applyBorder="1" applyAlignment="1">
      <alignment horizontal="center" vertical="center" wrapText="1"/>
    </xf>
    <xf numFmtId="3" fontId="2" fillId="0" borderId="5" xfId="0" applyNumberFormat="1" applyFont="1" applyFill="1" applyBorder="1" applyAlignment="1">
      <alignment horizontal="center" vertical="center" wrapText="1"/>
    </xf>
    <xf numFmtId="0" fontId="2" fillId="0" borderId="5" xfId="0" applyFont="1" applyFill="1" applyBorder="1" applyAlignment="1">
      <alignment horizontal="center" vertical="center" wrapText="1"/>
    </xf>
    <xf numFmtId="3" fontId="2" fillId="0" borderId="6" xfId="0" applyNumberFormat="1" applyFont="1" applyFill="1" applyBorder="1" applyAlignment="1">
      <alignment horizontal="center" vertical="center" wrapText="1"/>
    </xf>
    <xf numFmtId="0" fontId="2" fillId="0" borderId="0" xfId="0" applyFont="1" applyFill="1" applyAlignment="1">
      <alignment horizontal="center" wrapText="1"/>
    </xf>
    <xf numFmtId="0" fontId="2" fillId="0" borderId="6" xfId="0" applyFont="1" applyFill="1" applyBorder="1" applyAlignment="1">
      <alignment horizontal="center" vertical="center" wrapText="1"/>
    </xf>
    <xf numFmtId="0" fontId="2" fillId="0" borderId="0" xfId="0" applyFont="1" applyFill="1" applyBorder="1" applyAlignment="1">
      <alignment wrapText="1"/>
    </xf>
    <xf numFmtId="0" fontId="26" fillId="0" borderId="5" xfId="0" applyFont="1" applyFill="1" applyBorder="1" applyAlignment="1">
      <alignment horizontal="center" vertical="center" wrapText="1"/>
    </xf>
    <xf numFmtId="3" fontId="29" fillId="0" borderId="5" xfId="0" applyNumberFormat="1" applyFont="1" applyFill="1" applyBorder="1" applyAlignment="1">
      <alignment horizontal="center" vertical="center" wrapText="1"/>
    </xf>
    <xf numFmtId="0" fontId="29" fillId="0" borderId="0" xfId="0" applyFont="1" applyFill="1" applyAlignment="1">
      <alignment horizontal="center" vertical="center" wrapText="1"/>
    </xf>
    <xf numFmtId="0" fontId="29" fillId="0" borderId="5" xfId="0" applyFont="1" applyFill="1" applyBorder="1" applyAlignment="1">
      <alignment horizontal="center" vertical="center" wrapText="1"/>
    </xf>
    <xf numFmtId="0" fontId="29" fillId="0" borderId="4" xfId="0" applyFont="1" applyFill="1" applyBorder="1" applyAlignment="1">
      <alignment horizontal="center" vertical="center" wrapText="1"/>
    </xf>
    <xf numFmtId="1" fontId="29" fillId="0" borderId="5" xfId="0" applyNumberFormat="1" applyFont="1" applyFill="1" applyBorder="1" applyAlignment="1">
      <alignment horizontal="center" vertical="center" wrapText="1"/>
    </xf>
    <xf numFmtId="3" fontId="29" fillId="0" borderId="6" xfId="0" applyNumberFormat="1" applyFont="1" applyFill="1" applyBorder="1" applyAlignment="1">
      <alignment horizontal="center" vertical="center" wrapText="1"/>
    </xf>
    <xf numFmtId="0" fontId="29" fillId="0" borderId="6" xfId="0" applyFont="1" applyFill="1" applyBorder="1" applyAlignment="1">
      <alignment horizontal="center" vertical="center" wrapText="1"/>
    </xf>
    <xf numFmtId="3" fontId="30" fillId="0" borderId="0" xfId="0" applyNumberFormat="1" applyFont="1" applyFill="1" applyAlignment="1">
      <alignment horizontal="center" vertical="center" wrapText="1"/>
    </xf>
    <xf numFmtId="3" fontId="32" fillId="0" borderId="5" xfId="0" applyNumberFormat="1" applyFont="1" applyFill="1" applyBorder="1" applyAlignment="1">
      <alignment horizontal="center" vertical="center" wrapText="1"/>
    </xf>
    <xf numFmtId="3" fontId="32" fillId="0" borderId="6" xfId="0" applyNumberFormat="1" applyFont="1" applyFill="1" applyBorder="1" applyAlignment="1">
      <alignment horizontal="center" vertical="center" wrapText="1"/>
    </xf>
    <xf numFmtId="0" fontId="30" fillId="0" borderId="0" xfId="0" applyFont="1" applyFill="1" applyAlignment="1">
      <alignment horizontal="center" vertical="center" wrapText="1"/>
    </xf>
    <xf numFmtId="0" fontId="33" fillId="0" borderId="0" xfId="0" applyFont="1" applyFill="1" applyAlignment="1">
      <alignment horizontal="center" vertical="center" wrapText="1"/>
    </xf>
    <xf numFmtId="0" fontId="3" fillId="0" borderId="0" xfId="0" applyFont="1" applyFill="1" applyAlignment="1">
      <alignment horizontal="center" vertical="center" wrapText="1"/>
    </xf>
    <xf numFmtId="0" fontId="30" fillId="0" borderId="0" xfId="0" applyFont="1" applyFill="1" applyAlignment="1">
      <alignment horizontal="center" vertical="center" wrapText="1"/>
    </xf>
    <xf numFmtId="0" fontId="29" fillId="0" borderId="22" xfId="0" applyFont="1" applyFill="1" applyBorder="1" applyAlignment="1">
      <alignment horizontal="center" vertical="center" wrapText="1"/>
    </xf>
    <xf numFmtId="0" fontId="29" fillId="0" borderId="10" xfId="0" applyFont="1" applyFill="1" applyBorder="1" applyAlignment="1">
      <alignment horizontal="center" vertical="center" wrapText="1"/>
    </xf>
    <xf numFmtId="0" fontId="26" fillId="0" borderId="10" xfId="0" applyFont="1" applyFill="1" applyBorder="1" applyAlignment="1">
      <alignment horizontal="center" vertical="center" wrapText="1"/>
    </xf>
    <xf numFmtId="3" fontId="29" fillId="0" borderId="10" xfId="0" applyNumberFormat="1" applyFont="1" applyFill="1" applyBorder="1" applyAlignment="1">
      <alignment horizontal="center" vertical="center" wrapText="1"/>
    </xf>
    <xf numFmtId="3" fontId="32" fillId="0" borderId="10" xfId="0" applyNumberFormat="1" applyFont="1" applyFill="1" applyBorder="1" applyAlignment="1">
      <alignment horizontal="center" vertical="center" wrapText="1"/>
    </xf>
    <xf numFmtId="3" fontId="32" fillId="0" borderId="11"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3" fontId="4" fillId="0" borderId="0" xfId="0" applyNumberFormat="1" applyFont="1" applyFill="1" applyBorder="1" applyAlignment="1">
      <alignment horizontal="center" vertical="center" wrapText="1"/>
    </xf>
    <xf numFmtId="3" fontId="7" fillId="0" borderId="0" xfId="0" applyNumberFormat="1" applyFont="1" applyFill="1" applyBorder="1" applyAlignment="1">
      <alignment horizontal="center" vertical="center" wrapText="1"/>
    </xf>
    <xf numFmtId="3" fontId="5" fillId="0" borderId="0" xfId="0" applyNumberFormat="1" applyFont="1" applyFill="1" applyAlignment="1">
      <alignment horizontal="center" vertical="center" wrapText="1"/>
    </xf>
    <xf numFmtId="0" fontId="0" fillId="0" borderId="9" xfId="0" applyFill="1" applyBorder="1" applyAlignment="1">
      <alignment horizontal="center" vertical="center" wrapText="1"/>
    </xf>
    <xf numFmtId="0" fontId="2" fillId="0" borderId="0" xfId="0" applyFont="1" applyFill="1" applyAlignment="1">
      <alignment wrapText="1"/>
    </xf>
    <xf numFmtId="0" fontId="2" fillId="0" borderId="0" xfId="0" applyFont="1" applyFill="1" applyBorder="1" applyAlignment="1">
      <alignment horizontal="left" wrapText="1"/>
    </xf>
    <xf numFmtId="0" fontId="4"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5" xfId="0" applyFont="1" applyFill="1" applyBorder="1" applyAlignment="1">
      <alignment horizontal="center" vertical="center" wrapText="1"/>
    </xf>
    <xf numFmtId="3" fontId="6" fillId="0" borderId="2" xfId="0" applyNumberFormat="1" applyFont="1" applyFill="1" applyBorder="1" applyAlignment="1">
      <alignment horizontal="center" vertical="center" wrapText="1"/>
    </xf>
    <xf numFmtId="3" fontId="7" fillId="0" borderId="2" xfId="0" applyNumberFormat="1" applyFont="1" applyFill="1" applyBorder="1" applyAlignment="1">
      <alignment horizontal="center" vertical="center" wrapText="1"/>
    </xf>
    <xf numFmtId="3" fontId="7" fillId="0" borderId="3" xfId="0" applyNumberFormat="1" applyFont="1" applyFill="1" applyBorder="1" applyAlignment="1">
      <alignment horizontal="center" vertical="center" wrapText="1"/>
    </xf>
    <xf numFmtId="0" fontId="6" fillId="0" borderId="6" xfId="0" applyFont="1" applyFill="1" applyBorder="1" applyAlignment="1">
      <alignment horizontal="center" vertical="center" wrapText="1"/>
    </xf>
    <xf numFmtId="3" fontId="6" fillId="0" borderId="7" xfId="0" applyNumberFormat="1" applyFont="1" applyFill="1" applyBorder="1" applyAlignment="1">
      <alignment horizontal="center" vertical="center" wrapText="1"/>
    </xf>
    <xf numFmtId="0" fontId="2" fillId="0" borderId="0" xfId="0" applyFont="1" applyFill="1" applyAlignment="1">
      <alignment horizontal="left" wrapText="1"/>
    </xf>
    <xf numFmtId="0" fontId="2" fillId="0" borderId="8" xfId="0" applyFont="1" applyFill="1" applyBorder="1" applyAlignment="1">
      <alignment horizontal="center" vertical="center" wrapText="1"/>
    </xf>
    <xf numFmtId="0" fontId="0" fillId="0" borderId="9" xfId="0" applyBorder="1" applyAlignment="1">
      <alignment horizontal="center" vertical="center" wrapText="1"/>
    </xf>
    <xf numFmtId="0" fontId="2" fillId="0" borderId="4" xfId="0" applyFont="1" applyFill="1" applyBorder="1" applyAlignment="1">
      <alignment horizontal="center" vertical="center" wrapText="1"/>
    </xf>
    <xf numFmtId="1" fontId="2" fillId="0" borderId="5" xfId="0" applyNumberFormat="1" applyFont="1" applyFill="1" applyBorder="1" applyAlignment="1">
      <alignment horizontal="center" vertical="center" wrapText="1"/>
    </xf>
    <xf numFmtId="3" fontId="2" fillId="0" borderId="5" xfId="0" applyNumberFormat="1" applyFont="1" applyFill="1" applyBorder="1" applyAlignment="1">
      <alignment horizontal="center" vertical="center" wrapText="1"/>
    </xf>
    <xf numFmtId="0" fontId="2" fillId="0" borderId="5" xfId="0" applyFont="1" applyFill="1" applyBorder="1" applyAlignment="1">
      <alignment horizontal="center" vertical="center" wrapText="1"/>
    </xf>
    <xf numFmtId="3" fontId="2" fillId="0" borderId="6" xfId="0" applyNumberFormat="1" applyFont="1" applyFill="1" applyBorder="1" applyAlignment="1">
      <alignment horizontal="center" vertical="center" wrapText="1"/>
    </xf>
    <xf numFmtId="0" fontId="2" fillId="0" borderId="0" xfId="0" applyFont="1" applyFill="1" applyAlignment="1">
      <alignment horizontal="center" wrapText="1"/>
    </xf>
    <xf numFmtId="0" fontId="2" fillId="0" borderId="6" xfId="0" applyFont="1" applyFill="1" applyBorder="1" applyAlignment="1">
      <alignment horizontal="center" vertical="center" wrapText="1"/>
    </xf>
    <xf numFmtId="0" fontId="2" fillId="0" borderId="0" xfId="0" applyFont="1" applyFill="1" applyBorder="1" applyAlignment="1">
      <alignment wrapText="1"/>
    </xf>
    <xf numFmtId="0" fontId="2" fillId="0" borderId="0" xfId="0" applyFont="1" applyFill="1" applyAlignment="1">
      <alignment horizontal="left" vertical="center" wrapText="1"/>
    </xf>
    <xf numFmtId="0" fontId="4" fillId="0" borderId="0" xfId="0" applyFont="1" applyFill="1" applyBorder="1" applyAlignment="1">
      <alignment horizontal="center" wrapText="1"/>
    </xf>
    <xf numFmtId="0" fontId="26" fillId="0" borderId="5" xfId="0" applyFont="1" applyFill="1" applyBorder="1" applyAlignment="1">
      <alignment horizontal="center" vertical="center" wrapText="1"/>
    </xf>
    <xf numFmtId="3" fontId="29" fillId="0" borderId="5" xfId="0" applyNumberFormat="1" applyFont="1" applyFill="1" applyBorder="1" applyAlignment="1">
      <alignment horizontal="center" vertical="center" wrapText="1"/>
    </xf>
    <xf numFmtId="3" fontId="29" fillId="0" borderId="6" xfId="0" applyNumberFormat="1" applyFont="1" applyFill="1" applyBorder="1" applyAlignment="1">
      <alignment horizontal="center" vertical="center" wrapText="1"/>
    </xf>
    <xf numFmtId="0" fontId="29"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1" fontId="29" fillId="0" borderId="5" xfId="0" applyNumberFormat="1"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9" fillId="0" borderId="4" xfId="0" applyFont="1" applyFill="1" applyBorder="1" applyAlignment="1">
      <alignment horizontal="center" vertical="center" wrapText="1"/>
    </xf>
    <xf numFmtId="3" fontId="6" fillId="0" borderId="26" xfId="0" applyNumberFormat="1" applyFont="1" applyFill="1" applyBorder="1" applyAlignment="1">
      <alignment horizontal="center" vertical="center" wrapText="1"/>
    </xf>
    <xf numFmtId="0" fontId="0" fillId="0" borderId="0" xfId="0" applyFill="1" applyAlignment="1">
      <alignment vertical="center" wrapText="1"/>
    </xf>
  </cellXfs>
  <cellStyles count="42">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bično" xfId="0" builtinId="0"/>
    <cellStyle name="Output" xfId="38"/>
    <cellStyle name="Title" xfId="39"/>
    <cellStyle name="Total" xfId="40"/>
    <cellStyle name="Warning Text" xfId="4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P243"/>
  <sheetViews>
    <sheetView tabSelected="1" showWhiteSpace="0" zoomScaleSheetLayoutView="100" workbookViewId="0">
      <selection activeCell="L56" sqref="L56"/>
    </sheetView>
  </sheetViews>
  <sheetFormatPr defaultColWidth="18.85546875" defaultRowHeight="18"/>
  <cols>
    <col min="1" max="1" width="9.42578125" style="49" customWidth="1"/>
    <col min="2" max="2" width="12.5703125" style="49" customWidth="1"/>
    <col min="3" max="3" width="44" style="49" customWidth="1"/>
    <col min="4" max="4" width="10.7109375" style="7" customWidth="1"/>
    <col min="5" max="5" width="18.42578125" style="24" customWidth="1"/>
    <col min="6" max="6" width="18.85546875" style="24"/>
    <col min="7" max="7" width="13.85546875" style="25" customWidth="1"/>
    <col min="8" max="8" width="14.7109375" style="25" customWidth="1"/>
    <col min="9" max="9" width="14.28515625" style="25" customWidth="1"/>
    <col min="10" max="10" width="16.28515625" style="25" customWidth="1"/>
    <col min="11" max="16" width="18.85546875" style="26"/>
    <col min="17" max="16384" width="18.85546875" style="49"/>
  </cols>
  <sheetData>
    <row r="1" spans="1:16" ht="6" customHeight="1">
      <c r="A1" s="78"/>
      <c r="B1" s="78"/>
      <c r="C1" s="78"/>
      <c r="D1" s="78"/>
      <c r="E1" s="78"/>
      <c r="F1" s="78"/>
      <c r="G1" s="78"/>
      <c r="H1" s="78"/>
      <c r="I1" s="78"/>
      <c r="J1" s="78"/>
    </row>
    <row r="2" spans="1:16" ht="32.25" customHeight="1">
      <c r="A2" s="90" t="s">
        <v>0</v>
      </c>
      <c r="B2" s="78"/>
      <c r="C2" s="78"/>
      <c r="D2" s="78"/>
      <c r="E2" s="78"/>
      <c r="F2" s="78"/>
      <c r="G2" s="78"/>
      <c r="H2" s="78"/>
      <c r="I2" s="78"/>
      <c r="J2" s="78"/>
    </row>
    <row r="3" spans="1:16">
      <c r="A3" s="101" t="s">
        <v>1</v>
      </c>
      <c r="B3" s="101"/>
      <c r="C3" s="101"/>
      <c r="D3" s="101"/>
      <c r="E3" s="101"/>
      <c r="F3" s="101"/>
      <c r="G3" s="101"/>
      <c r="H3" s="101"/>
      <c r="I3" s="101"/>
      <c r="J3" s="101"/>
    </row>
    <row r="4" spans="1:16" ht="12" customHeight="1">
      <c r="A4" s="1"/>
      <c r="B4" s="2"/>
      <c r="C4" s="2"/>
      <c r="D4" s="6"/>
      <c r="E4" s="3"/>
      <c r="F4" s="2"/>
      <c r="G4" s="4"/>
      <c r="H4" s="4"/>
      <c r="I4" s="4"/>
      <c r="J4" s="4"/>
    </row>
    <row r="5" spans="1:16" ht="22.5" customHeight="1">
      <c r="A5" s="101" t="s">
        <v>180</v>
      </c>
      <c r="B5" s="101"/>
      <c r="C5" s="101"/>
      <c r="D5" s="101"/>
      <c r="E5" s="101"/>
      <c r="F5" s="101"/>
      <c r="G5" s="101"/>
      <c r="H5" s="101"/>
      <c r="I5" s="101"/>
      <c r="J5" s="101"/>
    </row>
    <row r="6" spans="1:16" ht="22.5" customHeight="1">
      <c r="A6" s="101" t="s">
        <v>238</v>
      </c>
      <c r="B6" s="114"/>
      <c r="C6" s="114"/>
      <c r="D6" s="5"/>
      <c r="E6" s="3"/>
      <c r="F6" s="2"/>
      <c r="G6" s="4"/>
      <c r="H6" s="4"/>
      <c r="I6" s="4"/>
      <c r="J6" s="4"/>
    </row>
    <row r="7" spans="1:16" ht="24.75" customHeight="1">
      <c r="A7" s="101" t="s">
        <v>240</v>
      </c>
      <c r="B7" s="101"/>
      <c r="C7" s="101"/>
      <c r="D7" s="35"/>
      <c r="E7" s="3"/>
      <c r="F7" s="2"/>
      <c r="G7" s="4"/>
      <c r="H7" s="4"/>
      <c r="I7" s="4"/>
      <c r="J7" s="4"/>
    </row>
    <row r="8" spans="1:16" s="38" customFormat="1" ht="53.25" customHeight="1">
      <c r="A8" s="78" t="s">
        <v>181</v>
      </c>
      <c r="B8" s="78"/>
      <c r="C8" s="78"/>
      <c r="D8" s="78"/>
      <c r="E8" s="78"/>
      <c r="F8" s="78"/>
      <c r="G8" s="78"/>
      <c r="H8" s="78"/>
      <c r="I8" s="78"/>
      <c r="J8" s="78"/>
      <c r="K8" s="8"/>
      <c r="L8" s="8"/>
      <c r="M8" s="8"/>
      <c r="N8" s="8"/>
      <c r="O8" s="8"/>
      <c r="P8" s="8"/>
    </row>
    <row r="9" spans="1:16" s="38" customFormat="1" ht="9.75" customHeight="1">
      <c r="A9" s="78"/>
      <c r="B9" s="78"/>
      <c r="C9" s="78"/>
      <c r="D9" s="78"/>
      <c r="E9" s="78"/>
      <c r="F9" s="78"/>
      <c r="G9" s="78"/>
      <c r="H9" s="78"/>
      <c r="I9" s="78"/>
      <c r="J9" s="78"/>
      <c r="K9" s="8"/>
      <c r="L9" s="8"/>
      <c r="M9" s="8"/>
      <c r="N9" s="8"/>
      <c r="O9" s="8"/>
      <c r="P9" s="8"/>
    </row>
    <row r="10" spans="1:16" s="38" customFormat="1" ht="13.5" hidden="1" customHeight="1">
      <c r="D10" s="10"/>
      <c r="F10" s="51"/>
      <c r="K10" s="8"/>
      <c r="L10" s="8"/>
      <c r="M10" s="8"/>
      <c r="N10" s="8"/>
      <c r="O10" s="8"/>
      <c r="P10" s="8"/>
    </row>
    <row r="11" spans="1:16" s="27" customFormat="1" ht="42.75" customHeight="1">
      <c r="A11" s="102" t="s">
        <v>239</v>
      </c>
      <c r="B11" s="78"/>
      <c r="C11" s="78"/>
      <c r="D11" s="78"/>
      <c r="E11" s="78"/>
      <c r="F11" s="78"/>
      <c r="G11" s="78"/>
      <c r="H11" s="78"/>
      <c r="I11" s="78"/>
      <c r="J11" s="78"/>
      <c r="K11" s="28"/>
      <c r="L11" s="28"/>
      <c r="M11" s="28"/>
      <c r="N11" s="28"/>
      <c r="O11" s="28"/>
      <c r="P11" s="28"/>
    </row>
    <row r="12" spans="1:16" s="27" customFormat="1" ht="7.5" customHeight="1">
      <c r="A12" s="29"/>
      <c r="B12" s="38"/>
      <c r="D12" s="36"/>
      <c r="F12" s="38"/>
      <c r="K12" s="28"/>
      <c r="L12" s="28"/>
      <c r="M12" s="28"/>
      <c r="N12" s="28"/>
      <c r="O12" s="28"/>
      <c r="P12" s="28"/>
    </row>
    <row r="13" spans="1:16" s="27" customFormat="1" ht="26.25" customHeight="1">
      <c r="A13" s="98" t="s">
        <v>2</v>
      </c>
      <c r="B13" s="98"/>
      <c r="C13" s="98"/>
      <c r="D13" s="98"/>
      <c r="E13" s="98"/>
      <c r="F13" s="98"/>
      <c r="G13" s="98"/>
      <c r="H13" s="98"/>
      <c r="I13" s="98"/>
      <c r="J13" s="98"/>
      <c r="K13" s="28"/>
      <c r="L13" s="28"/>
      <c r="M13" s="28"/>
      <c r="N13" s="28"/>
      <c r="O13" s="28"/>
      <c r="P13" s="28"/>
    </row>
    <row r="14" spans="1:16" s="38" customFormat="1" ht="55.5" customHeight="1">
      <c r="A14" s="79" t="s">
        <v>245</v>
      </c>
      <c r="B14" s="90"/>
      <c r="C14" s="90"/>
      <c r="D14" s="90"/>
      <c r="E14" s="90"/>
      <c r="F14" s="90"/>
      <c r="G14" s="90"/>
      <c r="H14" s="90"/>
      <c r="I14" s="90"/>
      <c r="J14" s="90"/>
      <c r="K14" s="8"/>
      <c r="L14" s="8"/>
      <c r="M14" s="8"/>
      <c r="N14" s="8"/>
      <c r="O14" s="8"/>
      <c r="P14" s="8"/>
    </row>
    <row r="15" spans="1:16" s="38" customFormat="1" ht="54" customHeight="1">
      <c r="A15" s="98" t="s">
        <v>3</v>
      </c>
      <c r="B15" s="98"/>
      <c r="C15" s="98"/>
      <c r="D15" s="98"/>
      <c r="E15" s="98"/>
      <c r="F15" s="98"/>
      <c r="G15" s="98"/>
      <c r="H15" s="98"/>
      <c r="I15" s="98"/>
      <c r="J15" s="98"/>
      <c r="K15" s="8"/>
      <c r="L15" s="8"/>
      <c r="M15" s="8"/>
      <c r="N15" s="8"/>
      <c r="O15" s="8"/>
      <c r="P15" s="8"/>
    </row>
    <row r="16" spans="1:16" s="38" customFormat="1" ht="33.75" customHeight="1">
      <c r="A16" s="100" t="s">
        <v>4</v>
      </c>
      <c r="B16" s="78"/>
      <c r="C16" s="78"/>
      <c r="D16" s="78"/>
      <c r="E16" s="78"/>
      <c r="F16" s="78"/>
      <c r="G16" s="78"/>
      <c r="H16" s="78"/>
      <c r="I16" s="78"/>
      <c r="J16" s="78"/>
      <c r="K16" s="8"/>
      <c r="L16" s="8"/>
      <c r="M16" s="8"/>
      <c r="N16" s="8"/>
      <c r="O16" s="8"/>
      <c r="P16" s="8"/>
    </row>
    <row r="17" spans="1:16" ht="43.5" customHeight="1" thickBot="1">
      <c r="A17" s="80"/>
      <c r="B17" s="80"/>
      <c r="C17" s="80"/>
      <c r="D17" s="80"/>
      <c r="E17" s="80"/>
      <c r="F17" s="80"/>
      <c r="G17" s="80"/>
      <c r="H17" s="80"/>
      <c r="I17" s="80"/>
      <c r="J17" s="80"/>
    </row>
    <row r="18" spans="1:16" ht="18.75" hidden="1" thickBot="1">
      <c r="B18" s="1"/>
      <c r="C18" s="1"/>
      <c r="D18" s="5"/>
      <c r="E18" s="2"/>
      <c r="F18" s="2"/>
      <c r="G18" s="4"/>
      <c r="H18" s="4"/>
      <c r="I18" s="4"/>
      <c r="J18" s="4"/>
    </row>
    <row r="19" spans="1:16" s="5" customFormat="1" ht="85.5" customHeight="1">
      <c r="A19" s="81" t="s">
        <v>5</v>
      </c>
      <c r="B19" s="83" t="s">
        <v>7</v>
      </c>
      <c r="C19" s="83" t="s">
        <v>6</v>
      </c>
      <c r="D19" s="83" t="s">
        <v>8</v>
      </c>
      <c r="E19" s="85" t="s">
        <v>241</v>
      </c>
      <c r="F19" s="113" t="s">
        <v>9</v>
      </c>
      <c r="G19" s="86" t="s">
        <v>10</v>
      </c>
      <c r="H19" s="86" t="s">
        <v>11</v>
      </c>
      <c r="I19" s="86" t="s">
        <v>12</v>
      </c>
      <c r="J19" s="87" t="s">
        <v>13</v>
      </c>
      <c r="K19" s="42"/>
      <c r="L19" s="42"/>
      <c r="M19" s="42"/>
      <c r="N19" s="42"/>
      <c r="O19" s="42"/>
      <c r="P19" s="42"/>
    </row>
    <row r="20" spans="1:16" s="5" customFormat="1" ht="4.5" hidden="1" customHeight="1">
      <c r="A20" s="82"/>
      <c r="B20" s="84"/>
      <c r="C20" s="84"/>
      <c r="D20" s="84"/>
      <c r="E20" s="84"/>
      <c r="F20" s="89"/>
      <c r="G20" s="84"/>
      <c r="H20" s="84"/>
      <c r="I20" s="84"/>
      <c r="J20" s="88"/>
      <c r="K20" s="42"/>
      <c r="L20" s="42"/>
      <c r="M20" s="42"/>
      <c r="N20" s="42"/>
      <c r="O20" s="42"/>
      <c r="P20" s="42"/>
    </row>
    <row r="21" spans="1:16" s="1" customFormat="1" ht="16.5" customHeight="1">
      <c r="A21" s="44">
        <v>1</v>
      </c>
      <c r="B21" s="47">
        <v>2</v>
      </c>
      <c r="C21" s="47">
        <v>3</v>
      </c>
      <c r="D21" s="41">
        <v>4</v>
      </c>
      <c r="E21" s="47">
        <v>5</v>
      </c>
      <c r="F21" s="46">
        <v>6</v>
      </c>
      <c r="G21" s="47">
        <v>7</v>
      </c>
      <c r="H21" s="47">
        <v>8</v>
      </c>
      <c r="I21" s="47">
        <v>9</v>
      </c>
      <c r="J21" s="50">
        <v>10</v>
      </c>
      <c r="K21" s="43"/>
      <c r="L21" s="43"/>
      <c r="M21" s="43"/>
      <c r="N21" s="43"/>
      <c r="O21" s="43"/>
      <c r="P21" s="43"/>
    </row>
    <row r="22" spans="1:16" s="1" customFormat="1" ht="51" customHeight="1">
      <c r="A22" s="44" t="s">
        <v>14</v>
      </c>
      <c r="B22" s="47">
        <v>321</v>
      </c>
      <c r="C22" s="47" t="s">
        <v>15</v>
      </c>
      <c r="D22" s="41"/>
      <c r="E22" s="46">
        <f>+F22-(20%*F22)</f>
        <v>9600</v>
      </c>
      <c r="F22" s="46">
        <v>12000</v>
      </c>
      <c r="G22" s="47" t="s">
        <v>16</v>
      </c>
      <c r="H22" s="13"/>
      <c r="I22" s="13"/>
      <c r="J22" s="14"/>
      <c r="K22" s="43"/>
      <c r="L22" s="43"/>
      <c r="M22" s="43"/>
      <c r="N22" s="43"/>
      <c r="O22" s="43"/>
      <c r="P22" s="43"/>
    </row>
    <row r="23" spans="1:16" s="54" customFormat="1" ht="47.25" customHeight="1">
      <c r="A23" s="106" t="s">
        <v>17</v>
      </c>
      <c r="B23" s="108">
        <v>322</v>
      </c>
      <c r="C23" s="55" t="s">
        <v>18</v>
      </c>
      <c r="D23" s="103"/>
      <c r="E23" s="53">
        <f>+F23-(20%*F23)</f>
        <v>16000</v>
      </c>
      <c r="F23" s="53">
        <v>20000</v>
      </c>
      <c r="G23" s="104" t="s">
        <v>16</v>
      </c>
      <c r="H23" s="53" t="s">
        <v>19</v>
      </c>
      <c r="I23" s="104" t="s">
        <v>200</v>
      </c>
      <c r="J23" s="105" t="s">
        <v>201</v>
      </c>
      <c r="K23" s="63"/>
      <c r="L23" s="63"/>
      <c r="M23" s="63"/>
      <c r="N23" s="63"/>
      <c r="O23" s="63"/>
      <c r="P23" s="63"/>
    </row>
    <row r="24" spans="1:16" s="54" customFormat="1" ht="47.25" customHeight="1">
      <c r="A24" s="107"/>
      <c r="B24" s="109"/>
      <c r="C24" s="55" t="s">
        <v>22</v>
      </c>
      <c r="D24" s="103"/>
      <c r="E24" s="53">
        <f>+F24-(20%*F24)</f>
        <v>8000</v>
      </c>
      <c r="F24" s="53">
        <v>10000</v>
      </c>
      <c r="G24" s="104"/>
      <c r="H24" s="53" t="s">
        <v>19</v>
      </c>
      <c r="I24" s="104"/>
      <c r="J24" s="105"/>
      <c r="K24" s="63"/>
      <c r="L24" s="63"/>
      <c r="M24" s="63"/>
      <c r="N24" s="63"/>
      <c r="O24" s="63"/>
      <c r="P24" s="63"/>
    </row>
    <row r="25" spans="1:16" s="1" customFormat="1" ht="47.25" customHeight="1">
      <c r="A25" s="91" t="s">
        <v>23</v>
      </c>
      <c r="B25" s="94">
        <v>322</v>
      </c>
      <c r="C25" s="47" t="s">
        <v>18</v>
      </c>
      <c r="D25" s="84"/>
      <c r="E25" s="46">
        <f>+F25-(20%*F25)</f>
        <v>11200</v>
      </c>
      <c r="F25" s="46">
        <v>14000</v>
      </c>
      <c r="G25" s="95" t="s">
        <v>16</v>
      </c>
      <c r="H25" s="46" t="s">
        <v>19</v>
      </c>
      <c r="I25" s="95" t="s">
        <v>200</v>
      </c>
      <c r="J25" s="97" t="s">
        <v>201</v>
      </c>
      <c r="K25" s="43"/>
      <c r="L25" s="43"/>
      <c r="M25" s="43"/>
      <c r="N25" s="43"/>
      <c r="O25" s="43"/>
      <c r="P25" s="43"/>
    </row>
    <row r="26" spans="1:16" s="1" customFormat="1" ht="47.25" customHeight="1">
      <c r="A26" s="77"/>
      <c r="B26" s="96"/>
      <c r="C26" s="47" t="s">
        <v>22</v>
      </c>
      <c r="D26" s="84"/>
      <c r="E26" s="46">
        <f>+F26-(20%*F26)</f>
        <v>10400</v>
      </c>
      <c r="F26" s="46">
        <v>13000</v>
      </c>
      <c r="G26" s="95"/>
      <c r="H26" s="46" t="s">
        <v>19</v>
      </c>
      <c r="I26" s="95"/>
      <c r="J26" s="97"/>
      <c r="K26" s="43"/>
      <c r="L26" s="43"/>
      <c r="M26" s="43"/>
      <c r="N26" s="43"/>
      <c r="O26" s="43"/>
      <c r="P26" s="43"/>
    </row>
    <row r="27" spans="1:16" s="1" customFormat="1" ht="52.5" customHeight="1">
      <c r="A27" s="44" t="s">
        <v>25</v>
      </c>
      <c r="B27" s="45">
        <v>322</v>
      </c>
      <c r="C27" s="47" t="s">
        <v>24</v>
      </c>
      <c r="D27" s="41"/>
      <c r="E27" s="46">
        <f>+F27-(4.761904762%*F27)</f>
        <v>5714.2857142800003</v>
      </c>
      <c r="F27" s="46">
        <v>6000</v>
      </c>
      <c r="G27" s="47" t="s">
        <v>16</v>
      </c>
      <c r="H27" s="13"/>
      <c r="I27" s="13"/>
      <c r="J27" s="14"/>
      <c r="K27" s="43"/>
      <c r="L27" s="43"/>
      <c r="M27" s="43"/>
      <c r="N27" s="43"/>
      <c r="O27" s="43"/>
      <c r="P27" s="43"/>
    </row>
    <row r="28" spans="1:16" s="54" customFormat="1" ht="61.5" customHeight="1">
      <c r="A28" s="112">
        <v>5</v>
      </c>
      <c r="B28" s="108">
        <v>322</v>
      </c>
      <c r="C28" s="55" t="s">
        <v>26</v>
      </c>
      <c r="D28" s="103"/>
      <c r="E28" s="53">
        <f t="shared" ref="E28:E48" si="0">+F28-(20%*F28)</f>
        <v>21600</v>
      </c>
      <c r="F28" s="53">
        <v>27000</v>
      </c>
      <c r="G28" s="104" t="s">
        <v>16</v>
      </c>
      <c r="H28" s="53" t="s">
        <v>19</v>
      </c>
      <c r="I28" s="104" t="s">
        <v>200</v>
      </c>
      <c r="J28" s="105" t="s">
        <v>201</v>
      </c>
      <c r="K28" s="63"/>
      <c r="L28" s="63"/>
      <c r="M28" s="63"/>
      <c r="N28" s="63"/>
      <c r="O28" s="63"/>
      <c r="P28" s="63"/>
    </row>
    <row r="29" spans="1:16" s="54" customFormat="1" ht="73.5" customHeight="1">
      <c r="A29" s="112"/>
      <c r="B29" s="109"/>
      <c r="C29" s="55" t="s">
        <v>27</v>
      </c>
      <c r="D29" s="103"/>
      <c r="E29" s="53">
        <f t="shared" si="0"/>
        <v>12800</v>
      </c>
      <c r="F29" s="53">
        <v>16000</v>
      </c>
      <c r="G29" s="109"/>
      <c r="H29" s="53" t="s">
        <v>19</v>
      </c>
      <c r="I29" s="104"/>
      <c r="J29" s="105"/>
      <c r="K29" s="63"/>
      <c r="L29" s="63"/>
      <c r="M29" s="63"/>
      <c r="N29" s="63"/>
      <c r="O29" s="63"/>
      <c r="P29" s="63"/>
    </row>
    <row r="30" spans="1:16" s="54" customFormat="1" ht="67.5" customHeight="1">
      <c r="A30" s="112"/>
      <c r="B30" s="109"/>
      <c r="C30" s="55" t="s">
        <v>28</v>
      </c>
      <c r="D30" s="103"/>
      <c r="E30" s="53">
        <f t="shared" si="0"/>
        <v>59200</v>
      </c>
      <c r="F30" s="53">
        <v>74000</v>
      </c>
      <c r="G30" s="109"/>
      <c r="H30" s="53" t="s">
        <v>19</v>
      </c>
      <c r="I30" s="104" t="s">
        <v>20</v>
      </c>
      <c r="J30" s="105" t="s">
        <v>21</v>
      </c>
      <c r="K30" s="63"/>
      <c r="L30" s="63"/>
      <c r="M30" s="63"/>
      <c r="N30" s="63"/>
      <c r="O30" s="63"/>
      <c r="P30" s="63"/>
    </row>
    <row r="31" spans="1:16" s="54" customFormat="1" ht="61.5" customHeight="1">
      <c r="A31" s="112"/>
      <c r="B31" s="109"/>
      <c r="C31" s="55" t="s">
        <v>29</v>
      </c>
      <c r="D31" s="103"/>
      <c r="E31" s="53">
        <f t="shared" si="0"/>
        <v>16000</v>
      </c>
      <c r="F31" s="53">
        <v>20000</v>
      </c>
      <c r="G31" s="109"/>
      <c r="H31" s="53" t="s">
        <v>19</v>
      </c>
      <c r="I31" s="104"/>
      <c r="J31" s="105"/>
      <c r="K31" s="63"/>
      <c r="L31" s="63"/>
      <c r="M31" s="63"/>
      <c r="N31" s="63"/>
      <c r="O31" s="63"/>
      <c r="P31" s="63"/>
    </row>
    <row r="32" spans="1:16" s="1" customFormat="1" ht="61.5" customHeight="1">
      <c r="A32" s="93">
        <v>6</v>
      </c>
      <c r="B32" s="94">
        <v>322</v>
      </c>
      <c r="C32" s="47" t="s">
        <v>26</v>
      </c>
      <c r="D32" s="84"/>
      <c r="E32" s="46">
        <f t="shared" si="0"/>
        <v>20000</v>
      </c>
      <c r="F32" s="46">
        <v>25000</v>
      </c>
      <c r="G32" s="95" t="s">
        <v>16</v>
      </c>
      <c r="H32" s="46" t="s">
        <v>19</v>
      </c>
      <c r="I32" s="95" t="s">
        <v>200</v>
      </c>
      <c r="J32" s="97" t="s">
        <v>201</v>
      </c>
      <c r="K32" s="43"/>
      <c r="L32" s="43"/>
      <c r="M32" s="43"/>
      <c r="N32" s="43"/>
      <c r="O32" s="43"/>
      <c r="P32" s="43"/>
    </row>
    <row r="33" spans="1:16" s="1" customFormat="1" ht="73.5" customHeight="1">
      <c r="A33" s="93"/>
      <c r="B33" s="96"/>
      <c r="C33" s="47" t="s">
        <v>27</v>
      </c>
      <c r="D33" s="84"/>
      <c r="E33" s="46">
        <f t="shared" si="0"/>
        <v>12800</v>
      </c>
      <c r="F33" s="46">
        <v>16000</v>
      </c>
      <c r="G33" s="96"/>
      <c r="H33" s="46" t="s">
        <v>19</v>
      </c>
      <c r="I33" s="95"/>
      <c r="J33" s="97"/>
      <c r="K33" s="43"/>
      <c r="L33" s="43"/>
      <c r="M33" s="43"/>
      <c r="N33" s="43"/>
      <c r="O33" s="43"/>
      <c r="P33" s="43"/>
    </row>
    <row r="34" spans="1:16" s="1" customFormat="1" ht="67.5" customHeight="1">
      <c r="A34" s="93"/>
      <c r="B34" s="96"/>
      <c r="C34" s="47" t="s">
        <v>28</v>
      </c>
      <c r="D34" s="84"/>
      <c r="E34" s="46">
        <f t="shared" si="0"/>
        <v>50400</v>
      </c>
      <c r="F34" s="46">
        <v>63000</v>
      </c>
      <c r="G34" s="96"/>
      <c r="H34" s="46" t="s">
        <v>19</v>
      </c>
      <c r="I34" s="95" t="s">
        <v>20</v>
      </c>
      <c r="J34" s="97" t="s">
        <v>21</v>
      </c>
      <c r="K34" s="43"/>
      <c r="L34" s="43"/>
      <c r="M34" s="43"/>
      <c r="N34" s="43"/>
      <c r="O34" s="43"/>
      <c r="P34" s="43"/>
    </row>
    <row r="35" spans="1:16" s="1" customFormat="1" ht="61.5" customHeight="1">
      <c r="A35" s="93"/>
      <c r="B35" s="96"/>
      <c r="C35" s="47" t="s">
        <v>29</v>
      </c>
      <c r="D35" s="84"/>
      <c r="E35" s="46">
        <f t="shared" si="0"/>
        <v>6400</v>
      </c>
      <c r="F35" s="46">
        <v>8000</v>
      </c>
      <c r="G35" s="96"/>
      <c r="H35" s="46" t="s">
        <v>19</v>
      </c>
      <c r="I35" s="95"/>
      <c r="J35" s="97"/>
      <c r="K35" s="43"/>
      <c r="L35" s="43"/>
      <c r="M35" s="43"/>
      <c r="N35" s="43"/>
      <c r="O35" s="43"/>
      <c r="P35" s="43"/>
    </row>
    <row r="36" spans="1:16" s="54" customFormat="1" ht="61.5" customHeight="1">
      <c r="A36" s="112" t="s">
        <v>33</v>
      </c>
      <c r="B36" s="109">
        <v>322</v>
      </c>
      <c r="C36" s="55" t="s">
        <v>30</v>
      </c>
      <c r="D36" s="103"/>
      <c r="E36" s="53">
        <f t="shared" si="0"/>
        <v>5200</v>
      </c>
      <c r="F36" s="53">
        <v>6500</v>
      </c>
      <c r="G36" s="104"/>
      <c r="H36" s="53" t="s">
        <v>19</v>
      </c>
      <c r="I36" s="104" t="s">
        <v>200</v>
      </c>
      <c r="J36" s="105" t="s">
        <v>201</v>
      </c>
      <c r="K36" s="63"/>
      <c r="L36" s="63"/>
      <c r="M36" s="63"/>
      <c r="N36" s="63"/>
      <c r="O36" s="63"/>
      <c r="P36" s="63"/>
    </row>
    <row r="37" spans="1:16" s="54" customFormat="1" ht="61.5" customHeight="1">
      <c r="A37" s="112"/>
      <c r="B37" s="109"/>
      <c r="C37" s="55" t="s">
        <v>31</v>
      </c>
      <c r="D37" s="103"/>
      <c r="E37" s="53">
        <f t="shared" si="0"/>
        <v>20000</v>
      </c>
      <c r="F37" s="53">
        <v>25000</v>
      </c>
      <c r="G37" s="109"/>
      <c r="H37" s="53" t="s">
        <v>19</v>
      </c>
      <c r="I37" s="109"/>
      <c r="J37" s="110"/>
      <c r="K37" s="63"/>
      <c r="L37" s="63"/>
      <c r="M37" s="63"/>
      <c r="N37" s="63"/>
      <c r="O37" s="63"/>
      <c r="P37" s="63"/>
    </row>
    <row r="38" spans="1:16" s="54" customFormat="1" ht="82.5" customHeight="1">
      <c r="A38" s="112"/>
      <c r="B38" s="109"/>
      <c r="C38" s="55" t="s">
        <v>210</v>
      </c>
      <c r="D38" s="103"/>
      <c r="E38" s="53">
        <f t="shared" si="0"/>
        <v>20000</v>
      </c>
      <c r="F38" s="53">
        <v>25000</v>
      </c>
      <c r="G38" s="109"/>
      <c r="H38" s="53" t="s">
        <v>19</v>
      </c>
      <c r="I38" s="109"/>
      <c r="J38" s="110"/>
      <c r="K38" s="63"/>
      <c r="L38" s="63"/>
      <c r="M38" s="63"/>
      <c r="N38" s="63"/>
      <c r="O38" s="63"/>
      <c r="P38" s="63"/>
    </row>
    <row r="39" spans="1:16" s="54" customFormat="1" ht="89.25" customHeight="1">
      <c r="A39" s="112"/>
      <c r="B39" s="109"/>
      <c r="C39" s="55" t="s">
        <v>209</v>
      </c>
      <c r="D39" s="103"/>
      <c r="E39" s="53">
        <f t="shared" si="0"/>
        <v>4800</v>
      </c>
      <c r="F39" s="53">
        <v>6000</v>
      </c>
      <c r="G39" s="109"/>
      <c r="H39" s="53" t="s">
        <v>19</v>
      </c>
      <c r="I39" s="109"/>
      <c r="J39" s="110"/>
      <c r="K39" s="63"/>
      <c r="L39" s="63"/>
      <c r="M39" s="63"/>
      <c r="N39" s="63"/>
      <c r="O39" s="63"/>
      <c r="P39" s="63"/>
    </row>
    <row r="40" spans="1:16" s="54" customFormat="1" ht="72.75" customHeight="1">
      <c r="A40" s="112"/>
      <c r="B40" s="109"/>
      <c r="C40" s="55" t="s">
        <v>223</v>
      </c>
      <c r="D40" s="103"/>
      <c r="E40" s="53">
        <f t="shared" si="0"/>
        <v>1600</v>
      </c>
      <c r="F40" s="53">
        <v>2000</v>
      </c>
      <c r="G40" s="109"/>
      <c r="H40" s="53" t="s">
        <v>19</v>
      </c>
      <c r="I40" s="109"/>
      <c r="J40" s="110"/>
      <c r="K40" s="63"/>
      <c r="L40" s="63"/>
      <c r="M40" s="63"/>
      <c r="N40" s="63"/>
      <c r="O40" s="63"/>
      <c r="P40" s="63"/>
    </row>
    <row r="41" spans="1:16" s="1" customFormat="1" ht="61.5" customHeight="1">
      <c r="A41" s="93" t="s">
        <v>35</v>
      </c>
      <c r="B41" s="96">
        <v>322</v>
      </c>
      <c r="C41" s="47" t="s">
        <v>30</v>
      </c>
      <c r="D41" s="84"/>
      <c r="E41" s="46">
        <f t="shared" si="0"/>
        <v>5200</v>
      </c>
      <c r="F41" s="46">
        <v>6500</v>
      </c>
      <c r="G41" s="95"/>
      <c r="H41" s="46" t="s">
        <v>19</v>
      </c>
      <c r="I41" s="95" t="s">
        <v>200</v>
      </c>
      <c r="J41" s="97" t="s">
        <v>201</v>
      </c>
      <c r="K41" s="43"/>
      <c r="L41" s="43"/>
      <c r="M41" s="43"/>
      <c r="N41" s="43"/>
      <c r="O41" s="43"/>
      <c r="P41" s="43"/>
    </row>
    <row r="42" spans="1:16" s="1" customFormat="1" ht="61.5" customHeight="1">
      <c r="A42" s="93"/>
      <c r="B42" s="96"/>
      <c r="C42" s="47" t="s">
        <v>31</v>
      </c>
      <c r="D42" s="84"/>
      <c r="E42" s="46">
        <f t="shared" si="0"/>
        <v>23200</v>
      </c>
      <c r="F42" s="46">
        <v>29000</v>
      </c>
      <c r="G42" s="96"/>
      <c r="H42" s="46" t="s">
        <v>19</v>
      </c>
      <c r="I42" s="96"/>
      <c r="J42" s="99"/>
      <c r="K42" s="43"/>
      <c r="L42" s="43"/>
      <c r="M42" s="43"/>
      <c r="N42" s="43"/>
      <c r="O42" s="43"/>
      <c r="P42" s="43"/>
    </row>
    <row r="43" spans="1:16" s="1" customFormat="1" ht="82.5" customHeight="1">
      <c r="A43" s="93"/>
      <c r="B43" s="96"/>
      <c r="C43" s="47" t="s">
        <v>210</v>
      </c>
      <c r="D43" s="84"/>
      <c r="E43" s="46">
        <f t="shared" si="0"/>
        <v>12800</v>
      </c>
      <c r="F43" s="46">
        <v>16000</v>
      </c>
      <c r="G43" s="96"/>
      <c r="H43" s="46" t="s">
        <v>19</v>
      </c>
      <c r="I43" s="96"/>
      <c r="J43" s="99"/>
      <c r="K43" s="43"/>
      <c r="L43" s="43"/>
      <c r="M43" s="43"/>
      <c r="N43" s="43"/>
      <c r="O43" s="43"/>
      <c r="P43" s="43"/>
    </row>
    <row r="44" spans="1:16" s="1" customFormat="1" ht="89.25" customHeight="1">
      <c r="A44" s="93"/>
      <c r="B44" s="96"/>
      <c r="C44" s="47" t="s">
        <v>209</v>
      </c>
      <c r="D44" s="84"/>
      <c r="E44" s="46">
        <f t="shared" si="0"/>
        <v>4800</v>
      </c>
      <c r="F44" s="46">
        <v>6000</v>
      </c>
      <c r="G44" s="96"/>
      <c r="H44" s="46" t="s">
        <v>19</v>
      </c>
      <c r="I44" s="96"/>
      <c r="J44" s="99"/>
      <c r="K44" s="43"/>
      <c r="L44" s="43"/>
      <c r="M44" s="43"/>
      <c r="N44" s="43"/>
      <c r="O44" s="43"/>
      <c r="P44" s="43"/>
    </row>
    <row r="45" spans="1:16" s="1" customFormat="1" ht="72.75" customHeight="1">
      <c r="A45" s="93"/>
      <c r="B45" s="96"/>
      <c r="C45" s="47" t="s">
        <v>223</v>
      </c>
      <c r="D45" s="84"/>
      <c r="E45" s="46">
        <f t="shared" si="0"/>
        <v>1600</v>
      </c>
      <c r="F45" s="46">
        <v>2000</v>
      </c>
      <c r="G45" s="96"/>
      <c r="H45" s="46" t="s">
        <v>19</v>
      </c>
      <c r="I45" s="96"/>
      <c r="J45" s="99"/>
      <c r="K45" s="43"/>
      <c r="L45" s="43"/>
      <c r="M45" s="43"/>
      <c r="N45" s="43"/>
      <c r="O45" s="43"/>
      <c r="P45" s="43"/>
    </row>
    <row r="46" spans="1:16" s="1" customFormat="1" ht="70.5" customHeight="1">
      <c r="A46" s="44" t="s">
        <v>36</v>
      </c>
      <c r="B46" s="45">
        <v>322</v>
      </c>
      <c r="C46" s="47" t="s">
        <v>32</v>
      </c>
      <c r="D46" s="41"/>
      <c r="E46" s="46">
        <f t="shared" si="0"/>
        <v>63200</v>
      </c>
      <c r="F46" s="46">
        <v>79000</v>
      </c>
      <c r="G46" s="46" t="s">
        <v>16</v>
      </c>
      <c r="H46" s="46" t="s">
        <v>19</v>
      </c>
      <c r="I46" s="46" t="s">
        <v>200</v>
      </c>
      <c r="J46" s="48" t="s">
        <v>201</v>
      </c>
      <c r="K46" s="43"/>
      <c r="L46" s="43"/>
      <c r="M46" s="43"/>
      <c r="N46" s="43"/>
      <c r="O46" s="43"/>
      <c r="P46" s="43"/>
    </row>
    <row r="47" spans="1:16" s="54" customFormat="1" ht="88.5" customHeight="1">
      <c r="A47" s="56" t="s">
        <v>38</v>
      </c>
      <c r="B47" s="57">
        <v>322</v>
      </c>
      <c r="C47" s="55" t="s">
        <v>34</v>
      </c>
      <c r="D47" s="52"/>
      <c r="E47" s="53">
        <f t="shared" si="0"/>
        <v>20800</v>
      </c>
      <c r="F47" s="53">
        <v>26000</v>
      </c>
      <c r="G47" s="53" t="s">
        <v>16</v>
      </c>
      <c r="H47" s="53" t="s">
        <v>19</v>
      </c>
      <c r="I47" s="53" t="s">
        <v>200</v>
      </c>
      <c r="J47" s="58" t="s">
        <v>201</v>
      </c>
      <c r="K47" s="63"/>
      <c r="L47" s="63"/>
      <c r="M47" s="63"/>
      <c r="N47" s="63"/>
      <c r="O47" s="63"/>
      <c r="P47" s="63"/>
    </row>
    <row r="48" spans="1:16" s="1" customFormat="1" ht="88.5" customHeight="1">
      <c r="A48" s="44" t="s">
        <v>41</v>
      </c>
      <c r="B48" s="45">
        <v>322</v>
      </c>
      <c r="C48" s="47" t="s">
        <v>34</v>
      </c>
      <c r="D48" s="41"/>
      <c r="E48" s="46">
        <f t="shared" si="0"/>
        <v>5600</v>
      </c>
      <c r="F48" s="46">
        <v>7000</v>
      </c>
      <c r="G48" s="46" t="s">
        <v>16</v>
      </c>
      <c r="H48" s="46" t="s">
        <v>19</v>
      </c>
      <c r="I48" s="46" t="s">
        <v>200</v>
      </c>
      <c r="J48" s="48" t="s">
        <v>201</v>
      </c>
      <c r="K48" s="43"/>
      <c r="L48" s="43"/>
      <c r="M48" s="43"/>
      <c r="N48" s="43"/>
      <c r="O48" s="43"/>
      <c r="P48" s="43"/>
    </row>
    <row r="49" spans="1:16" s="54" customFormat="1" ht="66" customHeight="1">
      <c r="A49" s="56" t="s">
        <v>43</v>
      </c>
      <c r="B49" s="55">
        <v>322</v>
      </c>
      <c r="C49" s="55" t="s">
        <v>211</v>
      </c>
      <c r="D49" s="52"/>
      <c r="E49" s="53">
        <f>+F49-(4.761904762%*F49)</f>
        <v>5714.2857142800003</v>
      </c>
      <c r="F49" s="53">
        <v>6000</v>
      </c>
      <c r="G49" s="55"/>
      <c r="H49" s="53" t="s">
        <v>19</v>
      </c>
      <c r="I49" s="53" t="s">
        <v>200</v>
      </c>
      <c r="J49" s="58" t="s">
        <v>201</v>
      </c>
      <c r="K49" s="63"/>
      <c r="L49" s="63"/>
      <c r="M49" s="63"/>
      <c r="N49" s="63"/>
      <c r="O49" s="63"/>
      <c r="P49" s="63"/>
    </row>
    <row r="50" spans="1:16" s="1" customFormat="1" ht="66" customHeight="1">
      <c r="A50" s="44" t="s">
        <v>45</v>
      </c>
      <c r="B50" s="47">
        <v>322</v>
      </c>
      <c r="C50" s="47" t="s">
        <v>211</v>
      </c>
      <c r="D50" s="41"/>
      <c r="E50" s="46">
        <f>+F50-(4.761904762%*F50)</f>
        <v>10476.19047618</v>
      </c>
      <c r="F50" s="46">
        <v>11000</v>
      </c>
      <c r="G50" s="47"/>
      <c r="H50" s="46" t="s">
        <v>19</v>
      </c>
      <c r="I50" s="46" t="s">
        <v>200</v>
      </c>
      <c r="J50" s="48" t="s">
        <v>201</v>
      </c>
      <c r="K50" s="43"/>
      <c r="L50" s="43"/>
      <c r="M50" s="43"/>
      <c r="N50" s="43"/>
      <c r="O50" s="43"/>
      <c r="P50" s="43"/>
    </row>
    <row r="51" spans="1:16" s="54" customFormat="1" ht="64.5" customHeight="1">
      <c r="A51" s="56" t="s">
        <v>51</v>
      </c>
      <c r="B51" s="55">
        <v>322</v>
      </c>
      <c r="C51" s="55" t="s">
        <v>224</v>
      </c>
      <c r="D51" s="52"/>
      <c r="E51" s="53">
        <f t="shared" ref="E51:E71" si="1">+F51-(20%*F51)</f>
        <v>8000</v>
      </c>
      <c r="F51" s="53">
        <v>10000</v>
      </c>
      <c r="G51" s="55"/>
      <c r="H51" s="53" t="s">
        <v>19</v>
      </c>
      <c r="I51" s="53" t="s">
        <v>200</v>
      </c>
      <c r="J51" s="58" t="s">
        <v>201</v>
      </c>
      <c r="K51" s="63"/>
      <c r="L51" s="63"/>
      <c r="M51" s="63"/>
      <c r="N51" s="63"/>
      <c r="O51" s="63"/>
      <c r="P51" s="63"/>
    </row>
    <row r="52" spans="1:16" s="1" customFormat="1" ht="64.5" customHeight="1">
      <c r="A52" s="44" t="s">
        <v>53</v>
      </c>
      <c r="B52" s="47">
        <v>322</v>
      </c>
      <c r="C52" s="47" t="s">
        <v>224</v>
      </c>
      <c r="D52" s="41"/>
      <c r="E52" s="46">
        <f t="shared" si="1"/>
        <v>16800</v>
      </c>
      <c r="F52" s="46">
        <v>21000</v>
      </c>
      <c r="G52" s="47"/>
      <c r="H52" s="46" t="s">
        <v>19</v>
      </c>
      <c r="I52" s="46" t="s">
        <v>200</v>
      </c>
      <c r="J52" s="48" t="s">
        <v>201</v>
      </c>
      <c r="K52" s="43"/>
      <c r="L52" s="43"/>
      <c r="M52" s="43"/>
      <c r="N52" s="43"/>
      <c r="O52" s="43"/>
      <c r="P52" s="43"/>
    </row>
    <row r="53" spans="1:16" s="1" customFormat="1" ht="51" customHeight="1">
      <c r="A53" s="44" t="s">
        <v>56</v>
      </c>
      <c r="B53" s="45">
        <v>322</v>
      </c>
      <c r="C53" s="47" t="s">
        <v>37</v>
      </c>
      <c r="D53" s="41"/>
      <c r="E53" s="46">
        <f t="shared" si="1"/>
        <v>6400</v>
      </c>
      <c r="F53" s="46">
        <v>8000</v>
      </c>
      <c r="G53" s="46" t="s">
        <v>16</v>
      </c>
      <c r="H53" s="13"/>
      <c r="I53" s="13"/>
      <c r="J53" s="14"/>
      <c r="K53" s="43"/>
      <c r="L53" s="43"/>
      <c r="M53" s="43"/>
      <c r="N53" s="43"/>
      <c r="O53" s="43"/>
      <c r="P53" s="43"/>
    </row>
    <row r="54" spans="1:16" s="54" customFormat="1" ht="56.25" customHeight="1">
      <c r="A54" s="112" t="s">
        <v>57</v>
      </c>
      <c r="B54" s="108">
        <v>322</v>
      </c>
      <c r="C54" s="55" t="s">
        <v>39</v>
      </c>
      <c r="D54" s="103"/>
      <c r="E54" s="53">
        <f t="shared" si="1"/>
        <v>20000</v>
      </c>
      <c r="F54" s="53">
        <v>25000</v>
      </c>
      <c r="G54" s="104" t="s">
        <v>16</v>
      </c>
      <c r="H54" s="53" t="s">
        <v>19</v>
      </c>
      <c r="I54" s="104" t="s">
        <v>200</v>
      </c>
      <c r="J54" s="105" t="s">
        <v>201</v>
      </c>
      <c r="K54" s="63"/>
      <c r="L54" s="63"/>
      <c r="M54" s="63"/>
      <c r="N54" s="63"/>
      <c r="O54" s="63"/>
      <c r="P54" s="63"/>
    </row>
    <row r="55" spans="1:16" s="54" customFormat="1" ht="56.25" customHeight="1">
      <c r="A55" s="112"/>
      <c r="B55" s="108"/>
      <c r="C55" s="55" t="s">
        <v>40</v>
      </c>
      <c r="D55" s="103"/>
      <c r="E55" s="53">
        <f t="shared" si="1"/>
        <v>64000</v>
      </c>
      <c r="F55" s="53">
        <v>80000</v>
      </c>
      <c r="G55" s="104"/>
      <c r="H55" s="53" t="s">
        <v>19</v>
      </c>
      <c r="I55" s="104"/>
      <c r="J55" s="105"/>
      <c r="K55" s="63"/>
      <c r="L55" s="63"/>
      <c r="M55" s="63"/>
      <c r="N55" s="63"/>
      <c r="O55" s="63"/>
      <c r="P55" s="63"/>
    </row>
    <row r="56" spans="1:16" s="1" customFormat="1" ht="56.25" customHeight="1">
      <c r="A56" s="93" t="s">
        <v>58</v>
      </c>
      <c r="B56" s="94">
        <v>322</v>
      </c>
      <c r="C56" s="47" t="s">
        <v>39</v>
      </c>
      <c r="D56" s="84"/>
      <c r="E56" s="46">
        <f t="shared" si="1"/>
        <v>27200</v>
      </c>
      <c r="F56" s="46">
        <v>34000</v>
      </c>
      <c r="G56" s="95" t="s">
        <v>16</v>
      </c>
      <c r="H56" s="46" t="s">
        <v>19</v>
      </c>
      <c r="I56" s="95" t="s">
        <v>200</v>
      </c>
      <c r="J56" s="97" t="s">
        <v>201</v>
      </c>
      <c r="K56" s="43"/>
      <c r="L56" s="43"/>
      <c r="M56" s="43"/>
      <c r="N56" s="43"/>
      <c r="O56" s="43"/>
      <c r="P56" s="43"/>
    </row>
    <row r="57" spans="1:16" s="1" customFormat="1" ht="56.25" customHeight="1">
      <c r="A57" s="93"/>
      <c r="B57" s="94"/>
      <c r="C57" s="47" t="s">
        <v>40</v>
      </c>
      <c r="D57" s="84"/>
      <c r="E57" s="46">
        <f t="shared" si="1"/>
        <v>66400</v>
      </c>
      <c r="F57" s="46">
        <v>83000</v>
      </c>
      <c r="G57" s="95"/>
      <c r="H57" s="46" t="s">
        <v>19</v>
      </c>
      <c r="I57" s="95"/>
      <c r="J57" s="97"/>
      <c r="K57" s="43"/>
      <c r="L57" s="43"/>
      <c r="M57" s="43"/>
      <c r="N57" s="43"/>
      <c r="O57" s="43"/>
      <c r="P57" s="43"/>
    </row>
    <row r="58" spans="1:16" s="54" customFormat="1" ht="49.5" customHeight="1">
      <c r="A58" s="56" t="s">
        <v>61</v>
      </c>
      <c r="B58" s="57">
        <v>322</v>
      </c>
      <c r="C58" s="55" t="s">
        <v>42</v>
      </c>
      <c r="D58" s="52"/>
      <c r="E58" s="53">
        <f t="shared" si="1"/>
        <v>19200</v>
      </c>
      <c r="F58" s="53">
        <v>24000</v>
      </c>
      <c r="G58" s="55" t="s">
        <v>16</v>
      </c>
      <c r="H58" s="53" t="s">
        <v>19</v>
      </c>
      <c r="I58" s="55" t="s">
        <v>200</v>
      </c>
      <c r="J58" s="59" t="s">
        <v>201</v>
      </c>
      <c r="K58" s="63"/>
      <c r="L58" s="63"/>
      <c r="M58" s="63"/>
      <c r="N58" s="63"/>
      <c r="O58" s="63"/>
      <c r="P58" s="63"/>
    </row>
    <row r="59" spans="1:16" s="1" customFormat="1" ht="49.5" customHeight="1">
      <c r="A59" s="44" t="s">
        <v>63</v>
      </c>
      <c r="B59" s="45">
        <v>322</v>
      </c>
      <c r="C59" s="47" t="s">
        <v>42</v>
      </c>
      <c r="D59" s="41"/>
      <c r="E59" s="46">
        <f t="shared" si="1"/>
        <v>21600</v>
      </c>
      <c r="F59" s="46">
        <v>27000</v>
      </c>
      <c r="G59" s="47" t="s">
        <v>16</v>
      </c>
      <c r="H59" s="46" t="s">
        <v>19</v>
      </c>
      <c r="I59" s="47" t="s">
        <v>200</v>
      </c>
      <c r="J59" s="50" t="s">
        <v>201</v>
      </c>
      <c r="K59" s="43"/>
      <c r="L59" s="43"/>
      <c r="M59" s="43"/>
      <c r="N59" s="43"/>
      <c r="O59" s="43"/>
      <c r="P59" s="43"/>
    </row>
    <row r="60" spans="1:16" s="1" customFormat="1" ht="72" customHeight="1">
      <c r="A60" s="93" t="s">
        <v>65</v>
      </c>
      <c r="B60" s="94">
        <v>322</v>
      </c>
      <c r="C60" s="47" t="s">
        <v>44</v>
      </c>
      <c r="D60" s="84"/>
      <c r="E60" s="46">
        <f t="shared" si="1"/>
        <v>40800</v>
      </c>
      <c r="F60" s="46">
        <v>51000</v>
      </c>
      <c r="G60" s="95" t="s">
        <v>16</v>
      </c>
      <c r="H60" s="46" t="s">
        <v>19</v>
      </c>
      <c r="I60" s="95" t="s">
        <v>200</v>
      </c>
      <c r="J60" s="97" t="s">
        <v>201</v>
      </c>
      <c r="K60" s="43"/>
      <c r="L60" s="43"/>
      <c r="M60" s="43"/>
      <c r="N60" s="43"/>
      <c r="O60" s="43"/>
      <c r="P60" s="43"/>
    </row>
    <row r="61" spans="1:16" s="1" customFormat="1" ht="72.75" customHeight="1">
      <c r="A61" s="93"/>
      <c r="B61" s="96"/>
      <c r="C61" s="47" t="s">
        <v>237</v>
      </c>
      <c r="D61" s="84"/>
      <c r="E61" s="46">
        <f t="shared" si="1"/>
        <v>19200</v>
      </c>
      <c r="F61" s="46">
        <v>24000</v>
      </c>
      <c r="G61" s="95"/>
      <c r="H61" s="46" t="s">
        <v>19</v>
      </c>
      <c r="I61" s="95" t="s">
        <v>200</v>
      </c>
      <c r="J61" s="97" t="s">
        <v>201</v>
      </c>
      <c r="K61" s="43"/>
      <c r="L61" s="43"/>
      <c r="M61" s="43"/>
      <c r="N61" s="43"/>
      <c r="O61" s="43"/>
      <c r="P61" s="43"/>
    </row>
    <row r="62" spans="1:16" s="54" customFormat="1" ht="88.5" customHeight="1">
      <c r="A62" s="112" t="s">
        <v>67</v>
      </c>
      <c r="B62" s="109">
        <v>322</v>
      </c>
      <c r="C62" s="55" t="s">
        <v>46</v>
      </c>
      <c r="D62" s="103" t="s">
        <v>233</v>
      </c>
      <c r="E62" s="53">
        <f t="shared" si="1"/>
        <v>80000</v>
      </c>
      <c r="F62" s="53">
        <v>100000</v>
      </c>
      <c r="G62" s="109" t="s">
        <v>47</v>
      </c>
      <c r="H62" s="55" t="s">
        <v>19</v>
      </c>
      <c r="I62" s="109" t="s">
        <v>200</v>
      </c>
      <c r="J62" s="110" t="s">
        <v>201</v>
      </c>
      <c r="K62" s="63"/>
      <c r="L62" s="63"/>
      <c r="M62" s="63"/>
      <c r="N62" s="63"/>
      <c r="O62" s="63"/>
      <c r="P62" s="63"/>
    </row>
    <row r="63" spans="1:16" s="54" customFormat="1" ht="58.5" customHeight="1">
      <c r="A63" s="112"/>
      <c r="B63" s="109"/>
      <c r="C63" s="55" t="s">
        <v>48</v>
      </c>
      <c r="D63" s="103"/>
      <c r="E63" s="53">
        <f t="shared" si="1"/>
        <v>77600</v>
      </c>
      <c r="F63" s="53">
        <v>97000</v>
      </c>
      <c r="G63" s="109"/>
      <c r="H63" s="55" t="s">
        <v>19</v>
      </c>
      <c r="I63" s="109" t="s">
        <v>200</v>
      </c>
      <c r="J63" s="110" t="s">
        <v>201</v>
      </c>
      <c r="K63" s="63"/>
      <c r="L63" s="63"/>
      <c r="M63" s="63"/>
      <c r="N63" s="63"/>
      <c r="O63" s="63"/>
      <c r="P63" s="63"/>
    </row>
    <row r="64" spans="1:16" s="54" customFormat="1" ht="58.5" customHeight="1">
      <c r="A64" s="112"/>
      <c r="B64" s="109"/>
      <c r="C64" s="55" t="s">
        <v>49</v>
      </c>
      <c r="D64" s="103"/>
      <c r="E64" s="53">
        <f t="shared" si="1"/>
        <v>80000</v>
      </c>
      <c r="F64" s="53">
        <v>100000</v>
      </c>
      <c r="G64" s="109"/>
      <c r="H64" s="55" t="s">
        <v>19</v>
      </c>
      <c r="I64" s="109" t="s">
        <v>200</v>
      </c>
      <c r="J64" s="110" t="s">
        <v>201</v>
      </c>
      <c r="K64" s="63"/>
      <c r="L64" s="63"/>
      <c r="M64" s="63"/>
      <c r="N64" s="63"/>
      <c r="O64" s="63"/>
      <c r="P64" s="63"/>
    </row>
    <row r="65" spans="1:16" s="54" customFormat="1" ht="57" customHeight="1">
      <c r="A65" s="112"/>
      <c r="B65" s="109"/>
      <c r="C65" s="55" t="s">
        <v>50</v>
      </c>
      <c r="D65" s="103"/>
      <c r="E65" s="53">
        <f t="shared" si="1"/>
        <v>88000</v>
      </c>
      <c r="F65" s="53">
        <v>110000</v>
      </c>
      <c r="G65" s="109"/>
      <c r="H65" s="55" t="s">
        <v>19</v>
      </c>
      <c r="I65" s="109" t="s">
        <v>200</v>
      </c>
      <c r="J65" s="110" t="s">
        <v>201</v>
      </c>
      <c r="K65" s="63"/>
      <c r="L65" s="63"/>
      <c r="M65" s="63"/>
      <c r="N65" s="63"/>
      <c r="O65" s="63"/>
      <c r="P65" s="63"/>
    </row>
    <row r="66" spans="1:16" s="1" customFormat="1" ht="88.5" customHeight="1">
      <c r="A66" s="93" t="s">
        <v>69</v>
      </c>
      <c r="B66" s="96">
        <v>322</v>
      </c>
      <c r="C66" s="47" t="s">
        <v>46</v>
      </c>
      <c r="D66" s="84" t="s">
        <v>233</v>
      </c>
      <c r="E66" s="46">
        <f t="shared" si="1"/>
        <v>72000</v>
      </c>
      <c r="F66" s="46">
        <v>90000</v>
      </c>
      <c r="G66" s="96" t="s">
        <v>47</v>
      </c>
      <c r="H66" s="47" t="s">
        <v>19</v>
      </c>
      <c r="I66" s="96" t="s">
        <v>200</v>
      </c>
      <c r="J66" s="99" t="s">
        <v>201</v>
      </c>
      <c r="K66" s="43"/>
      <c r="L66" s="43"/>
      <c r="M66" s="43"/>
      <c r="N66" s="43"/>
      <c r="O66" s="43"/>
      <c r="P66" s="43"/>
    </row>
    <row r="67" spans="1:16" s="1" customFormat="1" ht="58.5" customHeight="1">
      <c r="A67" s="93"/>
      <c r="B67" s="96"/>
      <c r="C67" s="47" t="s">
        <v>48</v>
      </c>
      <c r="D67" s="84"/>
      <c r="E67" s="46">
        <f t="shared" si="1"/>
        <v>72000</v>
      </c>
      <c r="F67" s="46">
        <v>90000</v>
      </c>
      <c r="G67" s="96"/>
      <c r="H67" s="47" t="s">
        <v>19</v>
      </c>
      <c r="I67" s="96" t="s">
        <v>200</v>
      </c>
      <c r="J67" s="99" t="s">
        <v>201</v>
      </c>
      <c r="K67" s="43"/>
      <c r="L67" s="43"/>
      <c r="M67" s="43"/>
      <c r="N67" s="43"/>
      <c r="O67" s="43"/>
      <c r="P67" s="43"/>
    </row>
    <row r="68" spans="1:16" s="1" customFormat="1" ht="58.5" customHeight="1">
      <c r="A68" s="93"/>
      <c r="B68" s="96"/>
      <c r="C68" s="47" t="s">
        <v>49</v>
      </c>
      <c r="D68" s="84"/>
      <c r="E68" s="46">
        <f t="shared" si="1"/>
        <v>80000</v>
      </c>
      <c r="F68" s="46">
        <v>100000</v>
      </c>
      <c r="G68" s="96"/>
      <c r="H68" s="47" t="s">
        <v>19</v>
      </c>
      <c r="I68" s="96" t="s">
        <v>200</v>
      </c>
      <c r="J68" s="99" t="s">
        <v>201</v>
      </c>
      <c r="K68" s="43"/>
      <c r="L68" s="43"/>
      <c r="M68" s="43"/>
      <c r="N68" s="43"/>
      <c r="O68" s="43"/>
      <c r="P68" s="43"/>
    </row>
    <row r="69" spans="1:16" s="1" customFormat="1" ht="57" customHeight="1">
      <c r="A69" s="93"/>
      <c r="B69" s="96"/>
      <c r="C69" s="47" t="s">
        <v>50</v>
      </c>
      <c r="D69" s="84"/>
      <c r="E69" s="46">
        <f t="shared" si="1"/>
        <v>80000</v>
      </c>
      <c r="F69" s="46">
        <v>100000</v>
      </c>
      <c r="G69" s="96"/>
      <c r="H69" s="47" t="s">
        <v>19</v>
      </c>
      <c r="I69" s="96" t="s">
        <v>200</v>
      </c>
      <c r="J69" s="99" t="s">
        <v>201</v>
      </c>
      <c r="K69" s="43"/>
      <c r="L69" s="43"/>
      <c r="M69" s="43"/>
      <c r="N69" s="43"/>
      <c r="O69" s="43"/>
      <c r="P69" s="43"/>
    </row>
    <row r="70" spans="1:16" s="54" customFormat="1" ht="38.25" customHeight="1">
      <c r="A70" s="56" t="s">
        <v>72</v>
      </c>
      <c r="B70" s="57">
        <v>322</v>
      </c>
      <c r="C70" s="55" t="s">
        <v>52</v>
      </c>
      <c r="D70" s="9"/>
      <c r="E70" s="53">
        <f t="shared" si="1"/>
        <v>44000</v>
      </c>
      <c r="F70" s="53">
        <v>55000</v>
      </c>
      <c r="G70" s="55" t="s">
        <v>16</v>
      </c>
      <c r="H70" s="55" t="s">
        <v>19</v>
      </c>
      <c r="I70" s="55" t="s">
        <v>200</v>
      </c>
      <c r="J70" s="59" t="s">
        <v>201</v>
      </c>
      <c r="K70" s="63"/>
      <c r="L70" s="63"/>
      <c r="M70" s="63"/>
      <c r="N70" s="63"/>
      <c r="O70" s="63"/>
      <c r="P70" s="63"/>
    </row>
    <row r="71" spans="1:16" s="1" customFormat="1" ht="38.25" customHeight="1">
      <c r="A71" s="44" t="s">
        <v>74</v>
      </c>
      <c r="B71" s="45">
        <v>322</v>
      </c>
      <c r="C71" s="47" t="s">
        <v>52</v>
      </c>
      <c r="D71" s="39"/>
      <c r="E71" s="46">
        <f t="shared" si="1"/>
        <v>46400</v>
      </c>
      <c r="F71" s="46">
        <v>58000</v>
      </c>
      <c r="G71" s="47" t="s">
        <v>16</v>
      </c>
      <c r="H71" s="47" t="s">
        <v>19</v>
      </c>
      <c r="I71" s="47" t="s">
        <v>200</v>
      </c>
      <c r="J71" s="50" t="s">
        <v>201</v>
      </c>
      <c r="K71" s="43"/>
      <c r="L71" s="43"/>
      <c r="M71" s="43"/>
      <c r="N71" s="43"/>
      <c r="O71" s="43"/>
      <c r="P71" s="43"/>
    </row>
    <row r="72" spans="1:16" s="1" customFormat="1" ht="56.25" customHeight="1">
      <c r="A72" s="93" t="s">
        <v>76</v>
      </c>
      <c r="B72" s="94">
        <v>322</v>
      </c>
      <c r="C72" s="47" t="s">
        <v>54</v>
      </c>
      <c r="D72" s="84"/>
      <c r="E72" s="46">
        <f>+F72-(4.76%*F72)</f>
        <v>85716</v>
      </c>
      <c r="F72" s="46">
        <v>90000</v>
      </c>
      <c r="G72" s="95" t="s">
        <v>16</v>
      </c>
      <c r="H72" s="46" t="s">
        <v>19</v>
      </c>
      <c r="I72" s="95" t="s">
        <v>200</v>
      </c>
      <c r="J72" s="97" t="s">
        <v>201</v>
      </c>
      <c r="K72" s="43"/>
      <c r="L72" s="43"/>
      <c r="M72" s="43"/>
      <c r="N72" s="43"/>
      <c r="O72" s="43"/>
      <c r="P72" s="43"/>
    </row>
    <row r="73" spans="1:16" s="1" customFormat="1" ht="51.75" customHeight="1">
      <c r="A73" s="93"/>
      <c r="B73" s="94"/>
      <c r="C73" s="47" t="s">
        <v>55</v>
      </c>
      <c r="D73" s="84"/>
      <c r="E73" s="46">
        <f>+F73-(20%*F73)</f>
        <v>65600</v>
      </c>
      <c r="F73" s="46">
        <v>82000</v>
      </c>
      <c r="G73" s="95"/>
      <c r="H73" s="46" t="s">
        <v>19</v>
      </c>
      <c r="I73" s="95" t="s">
        <v>200</v>
      </c>
      <c r="J73" s="97" t="s">
        <v>201</v>
      </c>
      <c r="K73" s="43"/>
      <c r="L73" s="43"/>
      <c r="M73" s="43"/>
      <c r="N73" s="43"/>
      <c r="O73" s="43"/>
      <c r="P73" s="43"/>
    </row>
    <row r="74" spans="1:16" s="54" customFormat="1" ht="60.75" customHeight="1">
      <c r="A74" s="106" t="s">
        <v>78</v>
      </c>
      <c r="B74" s="108">
        <v>322</v>
      </c>
      <c r="C74" s="55" t="s">
        <v>225</v>
      </c>
      <c r="D74" s="103"/>
      <c r="E74" s="53">
        <f>+F74-(20%*F74)+10000</f>
        <v>83600</v>
      </c>
      <c r="F74" s="53">
        <v>92000</v>
      </c>
      <c r="G74" s="55" t="s">
        <v>16</v>
      </c>
      <c r="H74" s="109" t="s">
        <v>19</v>
      </c>
      <c r="I74" s="109" t="s">
        <v>200</v>
      </c>
      <c r="J74" s="110" t="s">
        <v>201</v>
      </c>
      <c r="K74" s="63"/>
      <c r="L74" s="63"/>
      <c r="M74" s="63"/>
      <c r="N74" s="63"/>
      <c r="O74" s="63"/>
      <c r="P74" s="63"/>
    </row>
    <row r="75" spans="1:16" s="54" customFormat="1" ht="56.25" customHeight="1">
      <c r="A75" s="107"/>
      <c r="B75" s="109"/>
      <c r="C75" s="55" t="s">
        <v>226</v>
      </c>
      <c r="D75" s="103"/>
      <c r="E75" s="53">
        <f>+F75-(20%*F75)</f>
        <v>8000</v>
      </c>
      <c r="F75" s="53">
        <v>10000</v>
      </c>
      <c r="G75" s="55" t="s">
        <v>16</v>
      </c>
      <c r="H75" s="109"/>
      <c r="I75" s="109"/>
      <c r="J75" s="110"/>
      <c r="K75" s="63"/>
      <c r="L75" s="63"/>
      <c r="M75" s="63"/>
      <c r="N75" s="63"/>
      <c r="O75" s="63"/>
      <c r="P75" s="63"/>
    </row>
    <row r="76" spans="1:16" s="1" customFormat="1" ht="60.75" customHeight="1">
      <c r="A76" s="91" t="s">
        <v>80</v>
      </c>
      <c r="B76" s="94">
        <v>322</v>
      </c>
      <c r="C76" s="47" t="s">
        <v>225</v>
      </c>
      <c r="D76" s="84"/>
      <c r="E76" s="46">
        <f>+F76-(20%*F76)+10000</f>
        <v>74000</v>
      </c>
      <c r="F76" s="46">
        <v>80000</v>
      </c>
      <c r="G76" s="47" t="s">
        <v>16</v>
      </c>
      <c r="H76" s="96" t="s">
        <v>19</v>
      </c>
      <c r="I76" s="96" t="s">
        <v>200</v>
      </c>
      <c r="J76" s="99" t="s">
        <v>201</v>
      </c>
      <c r="K76" s="43"/>
      <c r="L76" s="43"/>
      <c r="M76" s="43"/>
      <c r="N76" s="43"/>
      <c r="O76" s="43"/>
      <c r="P76" s="43"/>
    </row>
    <row r="77" spans="1:16" s="1" customFormat="1" ht="56.25" customHeight="1">
      <c r="A77" s="77"/>
      <c r="B77" s="96"/>
      <c r="C77" s="47" t="s">
        <v>226</v>
      </c>
      <c r="D77" s="84"/>
      <c r="E77" s="46">
        <f>+F77-(20%*F77)</f>
        <v>9600</v>
      </c>
      <c r="F77" s="46">
        <v>12000</v>
      </c>
      <c r="G77" s="47" t="s">
        <v>16</v>
      </c>
      <c r="H77" s="96"/>
      <c r="I77" s="96"/>
      <c r="J77" s="99"/>
      <c r="K77" s="43"/>
      <c r="L77" s="43"/>
      <c r="M77" s="43"/>
      <c r="N77" s="43"/>
      <c r="O77" s="43"/>
      <c r="P77" s="43"/>
    </row>
    <row r="78" spans="1:16" s="1" customFormat="1" ht="53.25" customHeight="1">
      <c r="A78" s="91" t="s">
        <v>82</v>
      </c>
      <c r="B78" s="94">
        <v>322</v>
      </c>
      <c r="C78" s="47" t="s">
        <v>59</v>
      </c>
      <c r="D78" s="84"/>
      <c r="E78" s="46">
        <f>+F78-(20%*F78)</f>
        <v>24000</v>
      </c>
      <c r="F78" s="46">
        <v>30000</v>
      </c>
      <c r="G78" s="95" t="s">
        <v>16</v>
      </c>
      <c r="H78" s="46" t="s">
        <v>19</v>
      </c>
      <c r="I78" s="95" t="s">
        <v>200</v>
      </c>
      <c r="J78" s="97" t="s">
        <v>201</v>
      </c>
      <c r="K78" s="43"/>
      <c r="L78" s="43"/>
      <c r="M78" s="43"/>
      <c r="N78" s="43"/>
      <c r="O78" s="43"/>
      <c r="P78" s="43"/>
    </row>
    <row r="79" spans="1:16" s="54" customFormat="1" ht="50.25" customHeight="1">
      <c r="A79" s="111"/>
      <c r="B79" s="94"/>
      <c r="C79" s="55" t="s">
        <v>60</v>
      </c>
      <c r="D79" s="84"/>
      <c r="E79" s="53">
        <f>+F79-(20%*F79)</f>
        <v>4800</v>
      </c>
      <c r="F79" s="53">
        <v>6000</v>
      </c>
      <c r="G79" s="95"/>
      <c r="H79" s="53" t="s">
        <v>19</v>
      </c>
      <c r="I79" s="95" t="s">
        <v>200</v>
      </c>
      <c r="J79" s="97" t="s">
        <v>201</v>
      </c>
      <c r="K79" s="63"/>
      <c r="L79" s="63"/>
      <c r="M79" s="63"/>
      <c r="N79" s="63"/>
      <c r="O79" s="63"/>
      <c r="P79" s="63"/>
    </row>
    <row r="80" spans="1:16" s="1" customFormat="1" ht="50.25" customHeight="1">
      <c r="A80" s="92"/>
      <c r="B80" s="45"/>
      <c r="C80" s="47" t="s">
        <v>60</v>
      </c>
      <c r="D80" s="41"/>
      <c r="E80" s="46">
        <f>+F80-(20%*F80)</f>
        <v>3200</v>
      </c>
      <c r="F80" s="46">
        <v>4000</v>
      </c>
      <c r="G80" s="46"/>
      <c r="H80" s="46" t="s">
        <v>19</v>
      </c>
      <c r="I80" s="46"/>
      <c r="J80" s="48"/>
      <c r="K80" s="43"/>
      <c r="L80" s="43"/>
      <c r="M80" s="43"/>
      <c r="N80" s="43"/>
      <c r="O80" s="43"/>
      <c r="P80" s="43"/>
    </row>
    <row r="81" spans="1:16" s="1" customFormat="1" ht="37.5" customHeight="1">
      <c r="A81" s="44" t="s">
        <v>83</v>
      </c>
      <c r="B81" s="45">
        <v>322</v>
      </c>
      <c r="C81" s="47" t="s">
        <v>62</v>
      </c>
      <c r="D81" s="41"/>
      <c r="E81" s="46">
        <f>+F81-(20%*F81)</f>
        <v>19200</v>
      </c>
      <c r="F81" s="46">
        <v>24000</v>
      </c>
      <c r="G81" s="47" t="s">
        <v>16</v>
      </c>
      <c r="H81" s="47" t="s">
        <v>19</v>
      </c>
      <c r="I81" s="47" t="s">
        <v>200</v>
      </c>
      <c r="J81" s="50" t="s">
        <v>201</v>
      </c>
      <c r="K81" s="43"/>
      <c r="L81" s="43"/>
      <c r="M81" s="43"/>
      <c r="N81" s="43"/>
      <c r="O81" s="43"/>
      <c r="P81" s="43"/>
    </row>
    <row r="82" spans="1:16" s="54" customFormat="1" ht="45.75" customHeight="1">
      <c r="A82" s="93" t="s">
        <v>84</v>
      </c>
      <c r="B82" s="94">
        <v>322</v>
      </c>
      <c r="C82" s="55" t="s">
        <v>64</v>
      </c>
      <c r="D82" s="103"/>
      <c r="E82" s="53">
        <f>+F82-(11.50442478%*F82)</f>
        <v>5309.7345132</v>
      </c>
      <c r="F82" s="53">
        <v>6000</v>
      </c>
      <c r="G82" s="104" t="s">
        <v>16</v>
      </c>
      <c r="H82" s="53" t="s">
        <v>19</v>
      </c>
      <c r="I82" s="104" t="s">
        <v>200</v>
      </c>
      <c r="J82" s="105" t="s">
        <v>21</v>
      </c>
      <c r="K82" s="63"/>
      <c r="L82" s="63"/>
      <c r="M82" s="63"/>
      <c r="N82" s="63"/>
      <c r="O82" s="63"/>
      <c r="P82" s="63"/>
    </row>
    <row r="83" spans="1:16" s="54" customFormat="1" ht="56.25" customHeight="1">
      <c r="A83" s="93"/>
      <c r="B83" s="96"/>
      <c r="C83" s="55" t="s">
        <v>177</v>
      </c>
      <c r="D83" s="103"/>
      <c r="E83" s="53">
        <f>+F83-(20%*F83)</f>
        <v>41600</v>
      </c>
      <c r="F83" s="53">
        <v>52000</v>
      </c>
      <c r="G83" s="104"/>
      <c r="H83" s="53" t="s">
        <v>19</v>
      </c>
      <c r="I83" s="104"/>
      <c r="J83" s="105"/>
      <c r="K83" s="60"/>
      <c r="L83" s="63"/>
      <c r="M83" s="63"/>
      <c r="N83" s="63"/>
      <c r="O83" s="63"/>
      <c r="P83" s="63"/>
    </row>
    <row r="84" spans="1:16" s="1" customFormat="1" ht="45.75" customHeight="1">
      <c r="A84" s="93"/>
      <c r="B84" s="96"/>
      <c r="C84" s="47" t="s">
        <v>64</v>
      </c>
      <c r="D84" s="84"/>
      <c r="E84" s="46">
        <f>+F84-(11.50442478%*F84)</f>
        <v>7079.6460176000001</v>
      </c>
      <c r="F84" s="46">
        <v>8000</v>
      </c>
      <c r="G84" s="95" t="s">
        <v>16</v>
      </c>
      <c r="H84" s="46" t="s">
        <v>19</v>
      </c>
      <c r="I84" s="95" t="s">
        <v>200</v>
      </c>
      <c r="J84" s="97" t="s">
        <v>21</v>
      </c>
      <c r="K84" s="43"/>
      <c r="L84" s="43"/>
      <c r="M84" s="43"/>
      <c r="N84" s="43"/>
      <c r="O84" s="43"/>
      <c r="P84" s="43"/>
    </row>
    <row r="85" spans="1:16" s="1" customFormat="1" ht="56.25" customHeight="1">
      <c r="A85" s="93"/>
      <c r="B85" s="96"/>
      <c r="C85" s="47" t="s">
        <v>177</v>
      </c>
      <c r="D85" s="84"/>
      <c r="E85" s="46">
        <f t="shared" ref="E85:E131" si="2">+F85-(20%*F85)</f>
        <v>44000</v>
      </c>
      <c r="F85" s="46">
        <v>55000</v>
      </c>
      <c r="G85" s="95"/>
      <c r="H85" s="46" t="s">
        <v>19</v>
      </c>
      <c r="I85" s="95"/>
      <c r="J85" s="97"/>
      <c r="K85" s="30"/>
      <c r="L85" s="43"/>
      <c r="M85" s="43"/>
      <c r="N85" s="43"/>
      <c r="O85" s="43"/>
      <c r="P85" s="43"/>
    </row>
    <row r="86" spans="1:16" s="1" customFormat="1" ht="45.75" customHeight="1">
      <c r="A86" s="93"/>
      <c r="B86" s="96"/>
      <c r="C86" s="47" t="s">
        <v>178</v>
      </c>
      <c r="D86" s="84"/>
      <c r="E86" s="46">
        <f t="shared" si="2"/>
        <v>6400</v>
      </c>
      <c r="F86" s="46">
        <v>8000</v>
      </c>
      <c r="G86" s="95" t="s">
        <v>16</v>
      </c>
      <c r="H86" s="46" t="s">
        <v>19</v>
      </c>
      <c r="I86" s="95" t="s">
        <v>200</v>
      </c>
      <c r="J86" s="97" t="s">
        <v>201</v>
      </c>
      <c r="K86" s="43"/>
      <c r="L86" s="43"/>
      <c r="M86" s="43"/>
      <c r="N86" s="43"/>
      <c r="O86" s="43"/>
      <c r="P86" s="43"/>
    </row>
    <row r="87" spans="1:16" s="1" customFormat="1" ht="52.5" customHeight="1">
      <c r="A87" s="93"/>
      <c r="B87" s="96"/>
      <c r="C87" s="47" t="s">
        <v>179</v>
      </c>
      <c r="D87" s="84"/>
      <c r="E87" s="46">
        <f t="shared" si="2"/>
        <v>48000</v>
      </c>
      <c r="F87" s="46">
        <v>60000</v>
      </c>
      <c r="G87" s="95"/>
      <c r="H87" s="46" t="s">
        <v>19</v>
      </c>
      <c r="I87" s="95" t="s">
        <v>200</v>
      </c>
      <c r="J87" s="97" t="s">
        <v>201</v>
      </c>
      <c r="K87" s="30"/>
      <c r="L87" s="43"/>
      <c r="M87" s="43"/>
      <c r="N87" s="43"/>
      <c r="O87" s="43"/>
      <c r="P87" s="43"/>
    </row>
    <row r="88" spans="1:16" s="1" customFormat="1" ht="36" customHeight="1">
      <c r="A88" s="44" t="s">
        <v>86</v>
      </c>
      <c r="B88" s="45">
        <v>322</v>
      </c>
      <c r="C88" s="47" t="s">
        <v>66</v>
      </c>
      <c r="D88" s="41"/>
      <c r="E88" s="46">
        <f t="shared" si="2"/>
        <v>1600</v>
      </c>
      <c r="F88" s="46">
        <v>2000</v>
      </c>
      <c r="G88" s="47" t="s">
        <v>16</v>
      </c>
      <c r="H88" s="13"/>
      <c r="I88" s="13"/>
      <c r="J88" s="14"/>
      <c r="K88" s="43"/>
      <c r="L88" s="43"/>
      <c r="M88" s="43"/>
      <c r="N88" s="43"/>
      <c r="O88" s="43"/>
      <c r="P88" s="43"/>
    </row>
    <row r="89" spans="1:16" s="1" customFormat="1" ht="64.5" customHeight="1">
      <c r="A89" s="44" t="s">
        <v>88</v>
      </c>
      <c r="B89" s="45">
        <v>322</v>
      </c>
      <c r="C89" s="47" t="s">
        <v>68</v>
      </c>
      <c r="D89" s="41"/>
      <c r="E89" s="46">
        <f t="shared" si="2"/>
        <v>151200</v>
      </c>
      <c r="F89" s="46">
        <v>189000</v>
      </c>
      <c r="G89" s="47" t="s">
        <v>16</v>
      </c>
      <c r="H89" s="47" t="s">
        <v>19</v>
      </c>
      <c r="I89" s="47" t="s">
        <v>200</v>
      </c>
      <c r="J89" s="50" t="s">
        <v>201</v>
      </c>
      <c r="K89" s="30"/>
      <c r="L89" s="43"/>
      <c r="M89" s="43"/>
      <c r="N89" s="43"/>
      <c r="O89" s="43"/>
      <c r="P89" s="43"/>
    </row>
    <row r="90" spans="1:16" s="1" customFormat="1" ht="64.5" customHeight="1">
      <c r="A90" s="44" t="s">
        <v>90</v>
      </c>
      <c r="B90" s="45">
        <v>322</v>
      </c>
      <c r="C90" s="47" t="s">
        <v>70</v>
      </c>
      <c r="D90" s="39"/>
      <c r="E90" s="46">
        <f t="shared" si="2"/>
        <v>156000</v>
      </c>
      <c r="F90" s="46">
        <v>195000</v>
      </c>
      <c r="G90" s="47" t="s">
        <v>71</v>
      </c>
      <c r="H90" s="47" t="s">
        <v>19</v>
      </c>
      <c r="I90" s="47" t="s">
        <v>200</v>
      </c>
      <c r="J90" s="50" t="s">
        <v>201</v>
      </c>
      <c r="K90" s="43"/>
      <c r="L90" s="43"/>
      <c r="M90" s="43"/>
      <c r="N90" s="43"/>
      <c r="O90" s="43"/>
      <c r="P90" s="43"/>
    </row>
    <row r="91" spans="1:16" s="1" customFormat="1" ht="74.25" customHeight="1">
      <c r="A91" s="44" t="s">
        <v>92</v>
      </c>
      <c r="B91" s="45">
        <v>322</v>
      </c>
      <c r="C91" s="47" t="s">
        <v>73</v>
      </c>
      <c r="D91" s="41" t="s">
        <v>234</v>
      </c>
      <c r="E91" s="46">
        <f t="shared" si="2"/>
        <v>502720</v>
      </c>
      <c r="F91" s="46">
        <f>616000+4000+8400</f>
        <v>628400</v>
      </c>
      <c r="G91" s="46" t="s">
        <v>47</v>
      </c>
      <c r="H91" s="47" t="s">
        <v>19</v>
      </c>
      <c r="I91" s="47" t="s">
        <v>200</v>
      </c>
      <c r="J91" s="50" t="s">
        <v>201</v>
      </c>
      <c r="K91" s="43"/>
      <c r="L91" s="43"/>
      <c r="M91" s="43"/>
      <c r="N91" s="43"/>
      <c r="O91" s="43"/>
      <c r="P91" s="43"/>
    </row>
    <row r="92" spans="1:16" s="40" customFormat="1" ht="57" customHeight="1">
      <c r="A92" s="44" t="s">
        <v>94</v>
      </c>
      <c r="B92" s="45">
        <v>322</v>
      </c>
      <c r="C92" s="47" t="s">
        <v>75</v>
      </c>
      <c r="D92" s="41"/>
      <c r="E92" s="46">
        <f t="shared" si="2"/>
        <v>28000</v>
      </c>
      <c r="F92" s="46">
        <v>35000</v>
      </c>
      <c r="G92" s="47" t="s">
        <v>16</v>
      </c>
      <c r="H92" s="13"/>
      <c r="I92" s="13"/>
      <c r="J92" s="14"/>
      <c r="K92" s="31"/>
      <c r="L92" s="31"/>
      <c r="M92" s="31"/>
      <c r="N92" s="31"/>
      <c r="O92" s="31"/>
      <c r="P92" s="31"/>
    </row>
    <row r="93" spans="1:16" s="54" customFormat="1" ht="74.25" customHeight="1">
      <c r="A93" s="56" t="s">
        <v>96</v>
      </c>
      <c r="B93" s="57">
        <v>322</v>
      </c>
      <c r="C93" s="55" t="s">
        <v>77</v>
      </c>
      <c r="D93" s="52"/>
      <c r="E93" s="53">
        <f t="shared" si="2"/>
        <v>1600</v>
      </c>
      <c r="F93" s="53">
        <v>2000</v>
      </c>
      <c r="G93" s="55" t="s">
        <v>16</v>
      </c>
      <c r="H93" s="61"/>
      <c r="I93" s="61"/>
      <c r="J93" s="62"/>
      <c r="K93" s="63"/>
      <c r="L93" s="63"/>
      <c r="M93" s="63"/>
      <c r="N93" s="63"/>
      <c r="O93" s="63"/>
      <c r="P93" s="63"/>
    </row>
    <row r="94" spans="1:16" s="1" customFormat="1" ht="74.25" customHeight="1">
      <c r="A94" s="44" t="s">
        <v>98</v>
      </c>
      <c r="B94" s="45">
        <v>322</v>
      </c>
      <c r="C94" s="47" t="s">
        <v>77</v>
      </c>
      <c r="D94" s="41"/>
      <c r="E94" s="46">
        <f t="shared" si="2"/>
        <v>12800</v>
      </c>
      <c r="F94" s="46">
        <v>16000</v>
      </c>
      <c r="G94" s="47" t="s">
        <v>16</v>
      </c>
      <c r="H94" s="13"/>
      <c r="I94" s="13"/>
      <c r="J94" s="14"/>
      <c r="K94" s="43"/>
      <c r="L94" s="43"/>
      <c r="M94" s="43"/>
      <c r="N94" s="43"/>
      <c r="O94" s="43"/>
      <c r="P94" s="43"/>
    </row>
    <row r="95" spans="1:16" s="1" customFormat="1" ht="59.25" customHeight="1">
      <c r="A95" s="44" t="s">
        <v>100</v>
      </c>
      <c r="B95" s="45">
        <v>322</v>
      </c>
      <c r="C95" s="47" t="s">
        <v>79</v>
      </c>
      <c r="D95" s="41"/>
      <c r="E95" s="46">
        <f t="shared" si="2"/>
        <v>13600</v>
      </c>
      <c r="F95" s="46">
        <v>17000</v>
      </c>
      <c r="G95" s="47" t="s">
        <v>16</v>
      </c>
      <c r="H95" s="13"/>
      <c r="I95" s="13"/>
      <c r="J95" s="14"/>
      <c r="K95" s="43"/>
      <c r="L95" s="43"/>
      <c r="M95" s="43"/>
      <c r="N95" s="43"/>
      <c r="O95" s="43"/>
      <c r="P95" s="43"/>
    </row>
    <row r="96" spans="1:16" s="1" customFormat="1" ht="59.25" customHeight="1">
      <c r="A96" s="44" t="s">
        <v>101</v>
      </c>
      <c r="B96" s="45">
        <v>322</v>
      </c>
      <c r="C96" s="47" t="s">
        <v>212</v>
      </c>
      <c r="D96" s="41"/>
      <c r="E96" s="46">
        <f t="shared" si="2"/>
        <v>800</v>
      </c>
      <c r="F96" s="46">
        <v>1000</v>
      </c>
      <c r="G96" s="47" t="s">
        <v>16</v>
      </c>
      <c r="H96" s="13"/>
      <c r="I96" s="13"/>
      <c r="J96" s="14"/>
      <c r="K96" s="43"/>
      <c r="L96" s="43"/>
      <c r="M96" s="43"/>
      <c r="N96" s="43"/>
      <c r="O96" s="43"/>
      <c r="P96" s="43"/>
    </row>
    <row r="97" spans="1:16" s="1" customFormat="1" ht="75.75" customHeight="1">
      <c r="A97" s="44" t="s">
        <v>103</v>
      </c>
      <c r="B97" s="45">
        <v>322</v>
      </c>
      <c r="C97" s="47" t="s">
        <v>81</v>
      </c>
      <c r="D97" s="41"/>
      <c r="E97" s="46">
        <f t="shared" si="2"/>
        <v>19200</v>
      </c>
      <c r="F97" s="46">
        <v>24000</v>
      </c>
      <c r="G97" s="47" t="s">
        <v>16</v>
      </c>
      <c r="H97" s="13"/>
      <c r="I97" s="13"/>
      <c r="J97" s="14"/>
      <c r="K97" s="43"/>
      <c r="L97" s="43"/>
      <c r="M97" s="43"/>
      <c r="N97" s="43"/>
      <c r="O97" s="43"/>
      <c r="P97" s="43"/>
    </row>
    <row r="98" spans="1:16" s="1" customFormat="1" ht="75.75" customHeight="1">
      <c r="A98" s="44" t="s">
        <v>104</v>
      </c>
      <c r="B98" s="45">
        <v>322</v>
      </c>
      <c r="C98" s="47" t="s">
        <v>198</v>
      </c>
      <c r="D98" s="41"/>
      <c r="E98" s="46">
        <f t="shared" si="2"/>
        <v>2400</v>
      </c>
      <c r="F98" s="46">
        <v>3000</v>
      </c>
      <c r="G98" s="47" t="s">
        <v>16</v>
      </c>
      <c r="H98" s="13"/>
      <c r="I98" s="13"/>
      <c r="J98" s="14"/>
      <c r="K98" s="43"/>
      <c r="L98" s="43"/>
      <c r="M98" s="43"/>
      <c r="N98" s="43"/>
      <c r="O98" s="43"/>
      <c r="P98" s="43"/>
    </row>
    <row r="99" spans="1:16" s="1" customFormat="1" ht="75.75" customHeight="1">
      <c r="A99" s="44" t="s">
        <v>106</v>
      </c>
      <c r="B99" s="45">
        <v>322</v>
      </c>
      <c r="C99" s="47" t="s">
        <v>213</v>
      </c>
      <c r="D99" s="41"/>
      <c r="E99" s="46">
        <f t="shared" si="2"/>
        <v>12000</v>
      </c>
      <c r="F99" s="46">
        <v>15000</v>
      </c>
      <c r="G99" s="47" t="s">
        <v>16</v>
      </c>
      <c r="H99" s="13"/>
      <c r="I99" s="13"/>
      <c r="J99" s="14"/>
      <c r="K99" s="43"/>
      <c r="L99" s="43"/>
      <c r="M99" s="43"/>
      <c r="N99" s="43"/>
      <c r="O99" s="43"/>
      <c r="P99" s="43"/>
    </row>
    <row r="100" spans="1:16" s="1" customFormat="1" ht="75.75" customHeight="1">
      <c r="A100" s="44" t="s">
        <v>108</v>
      </c>
      <c r="B100" s="45">
        <v>322</v>
      </c>
      <c r="C100" s="47" t="s">
        <v>185</v>
      </c>
      <c r="D100" s="41"/>
      <c r="E100" s="46">
        <f t="shared" si="2"/>
        <v>19200</v>
      </c>
      <c r="F100" s="46">
        <v>24000</v>
      </c>
      <c r="G100" s="47" t="s">
        <v>16</v>
      </c>
      <c r="H100" s="13"/>
      <c r="I100" s="13"/>
      <c r="J100" s="14"/>
      <c r="K100" s="43"/>
      <c r="L100" s="43"/>
      <c r="M100" s="43"/>
      <c r="N100" s="43"/>
      <c r="O100" s="43"/>
      <c r="P100" s="43"/>
    </row>
    <row r="101" spans="1:16" s="1" customFormat="1" ht="75.75" customHeight="1">
      <c r="A101" s="44" t="s">
        <v>110</v>
      </c>
      <c r="B101" s="45">
        <v>322</v>
      </c>
      <c r="C101" s="47" t="s">
        <v>184</v>
      </c>
      <c r="D101" s="41"/>
      <c r="E101" s="46">
        <f t="shared" si="2"/>
        <v>16000</v>
      </c>
      <c r="F101" s="46">
        <v>20000</v>
      </c>
      <c r="G101" s="47" t="s">
        <v>16</v>
      </c>
      <c r="H101" s="13"/>
      <c r="I101" s="13"/>
      <c r="J101" s="14"/>
      <c r="K101" s="43"/>
      <c r="L101" s="43"/>
      <c r="M101" s="43"/>
      <c r="N101" s="43"/>
      <c r="O101" s="43"/>
      <c r="P101" s="43"/>
    </row>
    <row r="102" spans="1:16" s="1" customFormat="1" ht="75.75" customHeight="1">
      <c r="A102" s="44" t="s">
        <v>112</v>
      </c>
      <c r="B102" s="45">
        <v>322</v>
      </c>
      <c r="C102" s="47" t="s">
        <v>199</v>
      </c>
      <c r="D102" s="41"/>
      <c r="E102" s="46">
        <f t="shared" si="2"/>
        <v>8000</v>
      </c>
      <c r="F102" s="46">
        <v>10000</v>
      </c>
      <c r="G102" s="47" t="s">
        <v>16</v>
      </c>
      <c r="H102" s="13"/>
      <c r="I102" s="13"/>
      <c r="J102" s="14"/>
      <c r="K102" s="43"/>
      <c r="L102" s="43"/>
      <c r="M102" s="43"/>
      <c r="N102" s="43"/>
      <c r="O102" s="43"/>
      <c r="P102" s="43"/>
    </row>
    <row r="103" spans="1:16" s="1" customFormat="1" ht="75.75" customHeight="1">
      <c r="A103" s="44" t="s">
        <v>113</v>
      </c>
      <c r="B103" s="45">
        <v>322</v>
      </c>
      <c r="C103" s="47" t="s">
        <v>85</v>
      </c>
      <c r="D103" s="41"/>
      <c r="E103" s="46">
        <f t="shared" si="2"/>
        <v>8000</v>
      </c>
      <c r="F103" s="46">
        <v>10000</v>
      </c>
      <c r="G103" s="47" t="s">
        <v>16</v>
      </c>
      <c r="H103" s="13"/>
      <c r="I103" s="13"/>
      <c r="J103" s="14"/>
      <c r="K103" s="43"/>
      <c r="L103" s="43"/>
      <c r="M103" s="43"/>
      <c r="N103" s="43"/>
      <c r="O103" s="43"/>
      <c r="P103" s="43"/>
    </row>
    <row r="104" spans="1:16" s="54" customFormat="1" ht="75.75" customHeight="1">
      <c r="A104" s="56" t="s">
        <v>115</v>
      </c>
      <c r="B104" s="57">
        <v>322</v>
      </c>
      <c r="C104" s="55" t="s">
        <v>87</v>
      </c>
      <c r="D104" s="52"/>
      <c r="E104" s="53">
        <f t="shared" si="2"/>
        <v>36400</v>
      </c>
      <c r="F104" s="53">
        <f>60*200+600+2000+500+4000+5838+20562</f>
        <v>45500</v>
      </c>
      <c r="G104" s="55" t="s">
        <v>16</v>
      </c>
      <c r="H104" s="61"/>
      <c r="I104" s="61"/>
      <c r="J104" s="62"/>
      <c r="K104" s="66"/>
      <c r="L104" s="63"/>
      <c r="M104" s="63"/>
      <c r="N104" s="63"/>
      <c r="O104" s="63"/>
      <c r="P104" s="63"/>
    </row>
    <row r="105" spans="1:16" s="1" customFormat="1" ht="75.75" customHeight="1">
      <c r="A105" s="44" t="s">
        <v>117</v>
      </c>
      <c r="B105" s="45">
        <v>322</v>
      </c>
      <c r="C105" s="47" t="s">
        <v>87</v>
      </c>
      <c r="D105" s="41"/>
      <c r="E105" s="46">
        <f t="shared" si="2"/>
        <v>59764</v>
      </c>
      <c r="F105" s="46">
        <v>74705</v>
      </c>
      <c r="G105" s="47" t="s">
        <v>16</v>
      </c>
      <c r="H105" s="13"/>
      <c r="I105" s="13"/>
      <c r="J105" s="14"/>
      <c r="K105" s="65"/>
      <c r="L105" s="43"/>
      <c r="M105" s="43"/>
      <c r="N105" s="43"/>
      <c r="O105" s="43"/>
      <c r="P105" s="43"/>
    </row>
    <row r="106" spans="1:16" s="1" customFormat="1" ht="72" customHeight="1">
      <c r="A106" s="44" t="s">
        <v>119</v>
      </c>
      <c r="B106" s="45">
        <v>322</v>
      </c>
      <c r="C106" s="47" t="s">
        <v>89</v>
      </c>
      <c r="D106" s="41"/>
      <c r="E106" s="46">
        <f t="shared" si="2"/>
        <v>12000</v>
      </c>
      <c r="F106" s="46">
        <v>15000</v>
      </c>
      <c r="G106" s="47" t="s">
        <v>16</v>
      </c>
      <c r="H106" s="13"/>
      <c r="I106" s="13"/>
      <c r="J106" s="14"/>
      <c r="K106" s="43"/>
      <c r="L106" s="43"/>
      <c r="M106" s="43"/>
      <c r="N106" s="43"/>
      <c r="O106" s="43"/>
      <c r="P106" s="43"/>
    </row>
    <row r="107" spans="1:16" s="1" customFormat="1" ht="72" customHeight="1">
      <c r="A107" s="44" t="s">
        <v>121</v>
      </c>
      <c r="B107" s="45">
        <v>322</v>
      </c>
      <c r="C107" s="47" t="s">
        <v>91</v>
      </c>
      <c r="D107" s="41"/>
      <c r="E107" s="46">
        <f t="shared" si="2"/>
        <v>4000</v>
      </c>
      <c r="F107" s="46">
        <v>5000</v>
      </c>
      <c r="G107" s="47" t="s">
        <v>16</v>
      </c>
      <c r="H107" s="13"/>
      <c r="I107" s="13"/>
      <c r="J107" s="14"/>
      <c r="K107" s="43"/>
      <c r="L107" s="43"/>
      <c r="M107" s="43"/>
      <c r="N107" s="43"/>
      <c r="O107" s="43"/>
      <c r="P107" s="43"/>
    </row>
    <row r="108" spans="1:16" s="1" customFormat="1" ht="42" customHeight="1">
      <c r="A108" s="44" t="s">
        <v>123</v>
      </c>
      <c r="B108" s="45">
        <v>323</v>
      </c>
      <c r="C108" s="47" t="s">
        <v>93</v>
      </c>
      <c r="D108" s="41"/>
      <c r="E108" s="46">
        <f t="shared" si="2"/>
        <v>40000</v>
      </c>
      <c r="F108" s="46">
        <v>50000</v>
      </c>
      <c r="G108" s="47" t="s">
        <v>16</v>
      </c>
      <c r="H108" s="13"/>
      <c r="I108" s="13"/>
      <c r="J108" s="14"/>
      <c r="K108" s="43"/>
      <c r="L108" s="43"/>
      <c r="M108" s="43"/>
      <c r="N108" s="43"/>
      <c r="O108" s="43"/>
      <c r="P108" s="43"/>
    </row>
    <row r="109" spans="1:16" s="1" customFormat="1" ht="54.75" customHeight="1">
      <c r="A109" s="44" t="s">
        <v>125</v>
      </c>
      <c r="B109" s="45">
        <v>323</v>
      </c>
      <c r="C109" s="47" t="s">
        <v>95</v>
      </c>
      <c r="D109" s="41"/>
      <c r="E109" s="46">
        <f t="shared" si="2"/>
        <v>2720</v>
      </c>
      <c r="F109" s="46">
        <v>3400</v>
      </c>
      <c r="G109" s="47" t="s">
        <v>16</v>
      </c>
      <c r="H109" s="13"/>
      <c r="I109" s="13"/>
      <c r="J109" s="14"/>
      <c r="K109" s="43"/>
      <c r="L109" s="43"/>
      <c r="M109" s="43"/>
      <c r="N109" s="43"/>
      <c r="O109" s="43"/>
      <c r="P109" s="43"/>
    </row>
    <row r="110" spans="1:16" s="1" customFormat="1" ht="55.5" customHeight="1">
      <c r="A110" s="44" t="s">
        <v>127</v>
      </c>
      <c r="B110" s="45">
        <v>323</v>
      </c>
      <c r="C110" s="47" t="s">
        <v>97</v>
      </c>
      <c r="D110" s="41"/>
      <c r="E110" s="46">
        <f t="shared" si="2"/>
        <v>4000</v>
      </c>
      <c r="F110" s="46">
        <v>5000</v>
      </c>
      <c r="G110" s="47" t="s">
        <v>16</v>
      </c>
      <c r="H110" s="13"/>
      <c r="I110" s="13"/>
      <c r="J110" s="14"/>
      <c r="K110" s="43"/>
      <c r="L110" s="43"/>
      <c r="M110" s="43"/>
      <c r="N110" s="43"/>
      <c r="O110" s="43"/>
      <c r="P110" s="43"/>
    </row>
    <row r="111" spans="1:16" s="1" customFormat="1" ht="57.75" customHeight="1">
      <c r="A111" s="44" t="s">
        <v>129</v>
      </c>
      <c r="B111" s="45">
        <v>323</v>
      </c>
      <c r="C111" s="47" t="s">
        <v>99</v>
      </c>
      <c r="D111" s="41"/>
      <c r="E111" s="46">
        <f t="shared" si="2"/>
        <v>2240</v>
      </c>
      <c r="F111" s="46">
        <v>2800</v>
      </c>
      <c r="G111" s="47" t="s">
        <v>16</v>
      </c>
      <c r="H111" s="13"/>
      <c r="I111" s="13"/>
      <c r="J111" s="14"/>
      <c r="K111" s="43"/>
      <c r="L111" s="43"/>
      <c r="M111" s="43"/>
      <c r="N111" s="43"/>
      <c r="O111" s="43"/>
      <c r="P111" s="43"/>
    </row>
    <row r="112" spans="1:16" s="54" customFormat="1" ht="103.5" customHeight="1">
      <c r="A112" s="56" t="s">
        <v>130</v>
      </c>
      <c r="B112" s="57">
        <v>323</v>
      </c>
      <c r="C112" s="55" t="s">
        <v>218</v>
      </c>
      <c r="D112" s="52"/>
      <c r="E112" s="53">
        <f t="shared" si="2"/>
        <v>18188.8</v>
      </c>
      <c r="F112" s="53">
        <f>55000+27736-60000</f>
        <v>22736</v>
      </c>
      <c r="G112" s="55" t="s">
        <v>16</v>
      </c>
      <c r="H112" s="61"/>
      <c r="I112" s="61"/>
      <c r="J112" s="62"/>
      <c r="K112" s="63"/>
      <c r="L112" s="63"/>
      <c r="M112" s="63"/>
      <c r="N112" s="63"/>
      <c r="O112" s="63"/>
      <c r="P112" s="63"/>
    </row>
    <row r="113" spans="1:16" s="1" customFormat="1" ht="103.5" customHeight="1">
      <c r="A113" s="44" t="s">
        <v>132</v>
      </c>
      <c r="B113" s="45">
        <v>323</v>
      </c>
      <c r="C113" s="47" t="s">
        <v>218</v>
      </c>
      <c r="D113" s="41"/>
      <c r="E113" s="46">
        <f t="shared" si="2"/>
        <v>36886.400000000001</v>
      </c>
      <c r="F113" s="46">
        <f>55000+27736-60000+23372</f>
        <v>46108</v>
      </c>
      <c r="G113" s="47" t="s">
        <v>16</v>
      </c>
      <c r="H113" s="13"/>
      <c r="I113" s="13"/>
      <c r="J113" s="14"/>
      <c r="K113" s="43"/>
      <c r="L113" s="43"/>
      <c r="M113" s="43"/>
      <c r="N113" s="43"/>
      <c r="O113" s="43"/>
      <c r="P113" s="43"/>
    </row>
    <row r="114" spans="1:16" s="54" customFormat="1" ht="103.5" customHeight="1">
      <c r="A114" s="56" t="s">
        <v>134</v>
      </c>
      <c r="B114" s="57">
        <v>323</v>
      </c>
      <c r="C114" s="55" t="s">
        <v>219</v>
      </c>
      <c r="D114" s="52"/>
      <c r="E114" s="53">
        <f t="shared" si="2"/>
        <v>16000</v>
      </c>
      <c r="F114" s="53">
        <v>20000</v>
      </c>
      <c r="G114" s="55" t="s">
        <v>16</v>
      </c>
      <c r="H114" s="61"/>
      <c r="I114" s="61"/>
      <c r="J114" s="62"/>
      <c r="K114" s="63"/>
      <c r="L114" s="63"/>
      <c r="M114" s="63"/>
      <c r="N114" s="63"/>
      <c r="O114" s="63"/>
      <c r="P114" s="63"/>
    </row>
    <row r="115" spans="1:16" s="1" customFormat="1" ht="103.5" customHeight="1">
      <c r="A115" s="44" t="s">
        <v>136</v>
      </c>
      <c r="B115" s="45">
        <v>323</v>
      </c>
      <c r="C115" s="47" t="s">
        <v>219</v>
      </c>
      <c r="D115" s="41"/>
      <c r="E115" s="46">
        <f t="shared" si="2"/>
        <v>8000</v>
      </c>
      <c r="F115" s="46">
        <v>10000</v>
      </c>
      <c r="G115" s="47" t="s">
        <v>16</v>
      </c>
      <c r="H115" s="13"/>
      <c r="I115" s="13"/>
      <c r="J115" s="14"/>
      <c r="K115" s="43"/>
      <c r="L115" s="43"/>
      <c r="M115" s="43"/>
      <c r="N115" s="43"/>
      <c r="O115" s="43"/>
      <c r="P115" s="43"/>
    </row>
    <row r="116" spans="1:16" s="54" customFormat="1" ht="103.5" customHeight="1">
      <c r="A116" s="56" t="s">
        <v>138</v>
      </c>
      <c r="B116" s="57">
        <v>323</v>
      </c>
      <c r="C116" s="55" t="s">
        <v>221</v>
      </c>
      <c r="D116" s="52"/>
      <c r="E116" s="53">
        <f t="shared" si="2"/>
        <v>16000</v>
      </c>
      <c r="F116" s="53">
        <v>20000</v>
      </c>
      <c r="G116" s="55" t="s">
        <v>16</v>
      </c>
      <c r="H116" s="61"/>
      <c r="I116" s="61"/>
      <c r="J116" s="62"/>
      <c r="K116" s="63"/>
      <c r="L116" s="63"/>
      <c r="M116" s="63"/>
      <c r="N116" s="63"/>
      <c r="O116" s="63"/>
      <c r="P116" s="63"/>
    </row>
    <row r="117" spans="1:16" s="1" customFormat="1" ht="103.5" customHeight="1">
      <c r="A117" s="44" t="s">
        <v>140</v>
      </c>
      <c r="B117" s="45">
        <v>323</v>
      </c>
      <c r="C117" s="47" t="s">
        <v>221</v>
      </c>
      <c r="D117" s="41"/>
      <c r="E117" s="46">
        <f t="shared" si="2"/>
        <v>8000</v>
      </c>
      <c r="F117" s="46">
        <v>10000</v>
      </c>
      <c r="G117" s="47" t="s">
        <v>16</v>
      </c>
      <c r="H117" s="13"/>
      <c r="I117" s="13"/>
      <c r="J117" s="14"/>
      <c r="K117" s="43"/>
      <c r="L117" s="43"/>
      <c r="M117" s="43"/>
      <c r="N117" s="43"/>
      <c r="O117" s="43"/>
      <c r="P117" s="43"/>
    </row>
    <row r="118" spans="1:16" s="1" customFormat="1" ht="103.5" customHeight="1">
      <c r="A118" s="44" t="s">
        <v>142</v>
      </c>
      <c r="B118" s="45">
        <v>323</v>
      </c>
      <c r="C118" s="47" t="s">
        <v>220</v>
      </c>
      <c r="D118" s="41"/>
      <c r="E118" s="46">
        <f t="shared" si="2"/>
        <v>16000</v>
      </c>
      <c r="F118" s="46">
        <v>20000</v>
      </c>
      <c r="G118" s="47" t="s">
        <v>16</v>
      </c>
      <c r="H118" s="13"/>
      <c r="I118" s="13"/>
      <c r="J118" s="14"/>
      <c r="K118" s="43"/>
      <c r="L118" s="43"/>
      <c r="M118" s="43"/>
      <c r="N118" s="43"/>
      <c r="O118" s="43"/>
      <c r="P118" s="43"/>
    </row>
    <row r="119" spans="1:16" s="1" customFormat="1" ht="103.5" customHeight="1">
      <c r="A119" s="44" t="s">
        <v>144</v>
      </c>
      <c r="B119" s="45">
        <v>323</v>
      </c>
      <c r="C119" s="47" t="s">
        <v>102</v>
      </c>
      <c r="D119" s="41"/>
      <c r="E119" s="46">
        <f t="shared" si="2"/>
        <v>16000</v>
      </c>
      <c r="F119" s="46">
        <v>20000</v>
      </c>
      <c r="G119" s="47" t="s">
        <v>16</v>
      </c>
      <c r="H119" s="13"/>
      <c r="I119" s="13"/>
      <c r="J119" s="14"/>
      <c r="K119" s="43"/>
      <c r="L119" s="43"/>
      <c r="M119" s="43"/>
      <c r="N119" s="43"/>
      <c r="O119" s="43"/>
      <c r="P119" s="43"/>
    </row>
    <row r="120" spans="1:16" s="1" customFormat="1" ht="103.5" customHeight="1">
      <c r="A120" s="44" t="s">
        <v>146</v>
      </c>
      <c r="B120" s="45">
        <v>323</v>
      </c>
      <c r="C120" s="47" t="s">
        <v>222</v>
      </c>
      <c r="D120" s="41"/>
      <c r="E120" s="46">
        <f t="shared" si="2"/>
        <v>16000</v>
      </c>
      <c r="F120" s="46">
        <v>20000</v>
      </c>
      <c r="G120" s="47" t="s">
        <v>16</v>
      </c>
      <c r="H120" s="13"/>
      <c r="I120" s="13"/>
      <c r="J120" s="14"/>
      <c r="K120" s="43"/>
      <c r="L120" s="43"/>
      <c r="M120" s="43"/>
      <c r="N120" s="43"/>
      <c r="O120" s="43"/>
      <c r="P120" s="43"/>
    </row>
    <row r="121" spans="1:16" s="54" customFormat="1" ht="103.5" customHeight="1">
      <c r="A121" s="56" t="s">
        <v>148</v>
      </c>
      <c r="B121" s="57">
        <v>323</v>
      </c>
      <c r="C121" s="55" t="s">
        <v>186</v>
      </c>
      <c r="D121" s="52"/>
      <c r="E121" s="53">
        <f t="shared" si="2"/>
        <v>60000</v>
      </c>
      <c r="F121" s="53">
        <v>75000</v>
      </c>
      <c r="G121" s="55" t="s">
        <v>16</v>
      </c>
      <c r="H121" s="61"/>
      <c r="I121" s="61"/>
      <c r="J121" s="62"/>
      <c r="K121" s="63"/>
      <c r="L121" s="63"/>
      <c r="M121" s="63"/>
      <c r="N121" s="63"/>
      <c r="O121" s="63"/>
      <c r="P121" s="63"/>
    </row>
    <row r="122" spans="1:16" s="1" customFormat="1" ht="103.5" customHeight="1">
      <c r="A122" s="44" t="s">
        <v>150</v>
      </c>
      <c r="B122" s="45">
        <v>323</v>
      </c>
      <c r="C122" s="47" t="s">
        <v>186</v>
      </c>
      <c r="D122" s="41"/>
      <c r="E122" s="46">
        <f t="shared" si="2"/>
        <v>0</v>
      </c>
      <c r="F122" s="46">
        <v>0</v>
      </c>
      <c r="G122" s="47" t="s">
        <v>16</v>
      </c>
      <c r="H122" s="13"/>
      <c r="I122" s="13"/>
      <c r="J122" s="14"/>
      <c r="K122" s="43"/>
      <c r="L122" s="43"/>
      <c r="M122" s="43"/>
      <c r="N122" s="43"/>
      <c r="O122" s="43"/>
      <c r="P122" s="43"/>
    </row>
    <row r="123" spans="1:16" s="54" customFormat="1" ht="87" customHeight="1">
      <c r="A123" s="56" t="s">
        <v>152</v>
      </c>
      <c r="B123" s="57">
        <v>323</v>
      </c>
      <c r="C123" s="55" t="s">
        <v>105</v>
      </c>
      <c r="D123" s="52"/>
      <c r="E123" s="53">
        <f t="shared" si="2"/>
        <v>19200</v>
      </c>
      <c r="F123" s="53">
        <v>24000</v>
      </c>
      <c r="G123" s="55" t="s">
        <v>16</v>
      </c>
      <c r="H123" s="61"/>
      <c r="I123" s="61"/>
      <c r="J123" s="62"/>
      <c r="K123" s="63"/>
      <c r="L123" s="63"/>
      <c r="M123" s="63"/>
      <c r="N123" s="63"/>
      <c r="O123" s="63"/>
      <c r="P123" s="63"/>
    </row>
    <row r="124" spans="1:16" s="1" customFormat="1" ht="87" customHeight="1">
      <c r="A124" s="44" t="s">
        <v>154</v>
      </c>
      <c r="B124" s="45">
        <v>323</v>
      </c>
      <c r="C124" s="47" t="s">
        <v>105</v>
      </c>
      <c r="D124" s="41"/>
      <c r="E124" s="46">
        <f t="shared" si="2"/>
        <v>16000</v>
      </c>
      <c r="F124" s="46">
        <v>20000</v>
      </c>
      <c r="G124" s="47" t="s">
        <v>16</v>
      </c>
      <c r="H124" s="13"/>
      <c r="I124" s="13"/>
      <c r="J124" s="14"/>
      <c r="K124" s="43"/>
      <c r="L124" s="43"/>
      <c r="M124" s="43"/>
      <c r="N124" s="43"/>
      <c r="O124" s="43"/>
      <c r="P124" s="43"/>
    </row>
    <row r="125" spans="1:16" s="1" customFormat="1" ht="87" customHeight="1">
      <c r="A125" s="44" t="s">
        <v>156</v>
      </c>
      <c r="B125" s="45">
        <v>323</v>
      </c>
      <c r="C125" s="47" t="s">
        <v>107</v>
      </c>
      <c r="D125" s="41"/>
      <c r="E125" s="46">
        <f t="shared" si="2"/>
        <v>3200</v>
      </c>
      <c r="F125" s="46">
        <v>4000</v>
      </c>
      <c r="G125" s="47" t="s">
        <v>16</v>
      </c>
      <c r="H125" s="13"/>
      <c r="I125" s="13"/>
      <c r="J125" s="14"/>
      <c r="K125" s="43"/>
      <c r="L125" s="43"/>
      <c r="M125" s="43"/>
      <c r="N125" s="43"/>
      <c r="O125" s="43"/>
      <c r="P125" s="43"/>
    </row>
    <row r="126" spans="1:16" s="1" customFormat="1" ht="87" customHeight="1">
      <c r="A126" s="44" t="s">
        <v>158</v>
      </c>
      <c r="B126" s="45">
        <v>323</v>
      </c>
      <c r="C126" s="47" t="s">
        <v>214</v>
      </c>
      <c r="D126" s="41"/>
      <c r="E126" s="46">
        <f t="shared" si="2"/>
        <v>8000</v>
      </c>
      <c r="F126" s="46">
        <v>10000</v>
      </c>
      <c r="G126" s="47" t="s">
        <v>16</v>
      </c>
      <c r="H126" s="13"/>
      <c r="I126" s="13"/>
      <c r="J126" s="14"/>
      <c r="K126" s="43"/>
      <c r="L126" s="43"/>
      <c r="M126" s="43"/>
      <c r="N126" s="43"/>
      <c r="O126" s="43"/>
      <c r="P126" s="43"/>
    </row>
    <row r="127" spans="1:16" s="54" customFormat="1" ht="82.5" customHeight="1">
      <c r="A127" s="56" t="s">
        <v>160</v>
      </c>
      <c r="B127" s="57">
        <v>323</v>
      </c>
      <c r="C127" s="55" t="s">
        <v>109</v>
      </c>
      <c r="D127" s="52"/>
      <c r="E127" s="53">
        <f t="shared" si="2"/>
        <v>17600</v>
      </c>
      <c r="F127" s="53">
        <v>22000</v>
      </c>
      <c r="G127" s="55" t="s">
        <v>16</v>
      </c>
      <c r="H127" s="61"/>
      <c r="I127" s="61"/>
      <c r="J127" s="62"/>
      <c r="K127" s="63"/>
      <c r="L127" s="63"/>
      <c r="M127" s="63"/>
      <c r="N127" s="63"/>
      <c r="O127" s="63"/>
      <c r="P127" s="63"/>
    </row>
    <row r="128" spans="1:16" s="1" customFormat="1" ht="82.5" customHeight="1">
      <c r="A128" s="44" t="s">
        <v>162</v>
      </c>
      <c r="B128" s="45">
        <v>323</v>
      </c>
      <c r="C128" s="47" t="s">
        <v>109</v>
      </c>
      <c r="D128" s="41"/>
      <c r="E128" s="46">
        <f t="shared" si="2"/>
        <v>24000</v>
      </c>
      <c r="F128" s="46">
        <v>30000</v>
      </c>
      <c r="G128" s="47" t="s">
        <v>16</v>
      </c>
      <c r="H128" s="13"/>
      <c r="I128" s="13"/>
      <c r="J128" s="14"/>
      <c r="K128" s="43"/>
      <c r="L128" s="43"/>
      <c r="M128" s="43"/>
      <c r="N128" s="43"/>
      <c r="O128" s="43"/>
      <c r="P128" s="43"/>
    </row>
    <row r="129" spans="1:16" s="1" customFormat="1" ht="58.5" customHeight="1">
      <c r="A129" s="44" t="s">
        <v>163</v>
      </c>
      <c r="B129" s="45">
        <v>323</v>
      </c>
      <c r="C129" s="47" t="s">
        <v>111</v>
      </c>
      <c r="D129" s="41"/>
      <c r="E129" s="46">
        <f t="shared" si="2"/>
        <v>16000</v>
      </c>
      <c r="F129" s="46">
        <v>20000</v>
      </c>
      <c r="G129" s="47" t="s">
        <v>16</v>
      </c>
      <c r="H129" s="13"/>
      <c r="I129" s="13"/>
      <c r="J129" s="14"/>
      <c r="K129" s="43"/>
      <c r="L129" s="43"/>
      <c r="M129" s="43"/>
      <c r="N129" s="43"/>
      <c r="O129" s="43"/>
      <c r="P129" s="43"/>
    </row>
    <row r="130" spans="1:16" s="1" customFormat="1" ht="58.5" customHeight="1">
      <c r="A130" s="44" t="s">
        <v>164</v>
      </c>
      <c r="B130" s="45">
        <v>323</v>
      </c>
      <c r="C130" s="47" t="s">
        <v>187</v>
      </c>
      <c r="D130" s="41"/>
      <c r="E130" s="46">
        <f t="shared" si="2"/>
        <v>9600</v>
      </c>
      <c r="F130" s="46">
        <v>12000</v>
      </c>
      <c r="G130" s="47" t="s">
        <v>16</v>
      </c>
      <c r="H130" s="13"/>
      <c r="I130" s="13"/>
      <c r="J130" s="14"/>
      <c r="K130" s="43"/>
      <c r="L130" s="43"/>
      <c r="M130" s="43"/>
      <c r="N130" s="43"/>
      <c r="O130" s="43"/>
      <c r="P130" s="43"/>
    </row>
    <row r="131" spans="1:16" s="1" customFormat="1" ht="35.25" customHeight="1">
      <c r="A131" s="44" t="s">
        <v>165</v>
      </c>
      <c r="B131" s="45">
        <v>323</v>
      </c>
      <c r="C131" s="47" t="s">
        <v>182</v>
      </c>
      <c r="D131" s="41"/>
      <c r="E131" s="46">
        <f t="shared" si="2"/>
        <v>4800</v>
      </c>
      <c r="F131" s="46">
        <v>6000</v>
      </c>
      <c r="G131" s="47" t="s">
        <v>16</v>
      </c>
      <c r="H131" s="13"/>
      <c r="I131" s="13"/>
      <c r="J131" s="14"/>
      <c r="K131" s="43"/>
      <c r="L131" s="43"/>
      <c r="M131" s="43"/>
      <c r="N131" s="43"/>
      <c r="O131" s="43"/>
      <c r="P131" s="43"/>
    </row>
    <row r="132" spans="1:16" s="1" customFormat="1" ht="49.5" customHeight="1">
      <c r="A132" s="44" t="s">
        <v>166</v>
      </c>
      <c r="B132" s="45">
        <v>323</v>
      </c>
      <c r="C132" s="47" t="s">
        <v>114</v>
      </c>
      <c r="D132" s="41"/>
      <c r="E132" s="46">
        <f>+F132-(11.50442478%*F132)</f>
        <v>8849.5575219999992</v>
      </c>
      <c r="F132" s="46">
        <v>10000</v>
      </c>
      <c r="G132" s="47" t="s">
        <v>16</v>
      </c>
      <c r="H132" s="13"/>
      <c r="I132" s="13"/>
      <c r="J132" s="14"/>
      <c r="K132" s="43"/>
      <c r="L132" s="43"/>
      <c r="M132" s="43"/>
      <c r="N132" s="43"/>
      <c r="O132" s="43"/>
      <c r="P132" s="43"/>
    </row>
    <row r="133" spans="1:16" s="1" customFormat="1" ht="35.25" customHeight="1">
      <c r="A133" s="44" t="s">
        <v>167</v>
      </c>
      <c r="B133" s="45">
        <v>323</v>
      </c>
      <c r="C133" s="47" t="s">
        <v>116</v>
      </c>
      <c r="D133" s="41"/>
      <c r="E133" s="46">
        <f>+F133-(20%*F133)</f>
        <v>4000</v>
      </c>
      <c r="F133" s="46">
        <v>5000</v>
      </c>
      <c r="G133" s="47" t="s">
        <v>16</v>
      </c>
      <c r="H133" s="13"/>
      <c r="I133" s="13"/>
      <c r="J133" s="14"/>
      <c r="K133" s="43"/>
      <c r="L133" s="43"/>
      <c r="M133" s="43"/>
      <c r="N133" s="43"/>
      <c r="O133" s="43"/>
      <c r="P133" s="43"/>
    </row>
    <row r="134" spans="1:16" s="1" customFormat="1" ht="40.5" customHeight="1">
      <c r="A134" s="44" t="s">
        <v>168</v>
      </c>
      <c r="B134" s="45">
        <v>323</v>
      </c>
      <c r="C134" s="47" t="s">
        <v>118</v>
      </c>
      <c r="D134" s="41"/>
      <c r="E134" s="46">
        <f>+F134-(11.50442478%*F134)</f>
        <v>128185.84070617</v>
      </c>
      <c r="F134" s="46">
        <f>140000+4850</f>
        <v>144850</v>
      </c>
      <c r="G134" s="47" t="s">
        <v>71</v>
      </c>
      <c r="H134" s="47"/>
      <c r="I134" s="47"/>
      <c r="J134" s="50"/>
      <c r="K134" s="43"/>
      <c r="L134" s="43"/>
      <c r="M134" s="43"/>
      <c r="N134" s="43"/>
      <c r="O134" s="43"/>
      <c r="P134" s="43"/>
    </row>
    <row r="135" spans="1:16" s="1" customFormat="1" ht="41.25" customHeight="1">
      <c r="A135" s="44" t="s">
        <v>169</v>
      </c>
      <c r="B135" s="45">
        <v>323</v>
      </c>
      <c r="C135" s="47" t="s">
        <v>122</v>
      </c>
      <c r="D135" s="41"/>
      <c r="E135" s="46">
        <f t="shared" ref="E135:E157" si="3">+F135-(20%*F135)</f>
        <v>18520</v>
      </c>
      <c r="F135" s="46">
        <v>23150</v>
      </c>
      <c r="G135" s="47" t="s">
        <v>71</v>
      </c>
      <c r="H135" s="13"/>
      <c r="I135" s="13"/>
      <c r="J135" s="14"/>
      <c r="K135" s="43"/>
      <c r="L135" s="43"/>
      <c r="M135" s="43"/>
      <c r="N135" s="43"/>
      <c r="O135" s="43"/>
      <c r="P135" s="43"/>
    </row>
    <row r="136" spans="1:16" s="1" customFormat="1" ht="41.25" customHeight="1">
      <c r="A136" s="44" t="s">
        <v>183</v>
      </c>
      <c r="B136" s="45">
        <v>323</v>
      </c>
      <c r="C136" s="47" t="s">
        <v>124</v>
      </c>
      <c r="D136" s="41"/>
      <c r="E136" s="46">
        <f t="shared" si="3"/>
        <v>7000</v>
      </c>
      <c r="F136" s="46">
        <v>8750</v>
      </c>
      <c r="G136" s="47" t="s">
        <v>16</v>
      </c>
      <c r="H136" s="13"/>
      <c r="I136" s="13"/>
      <c r="J136" s="14"/>
      <c r="K136" s="43"/>
      <c r="L136" s="43"/>
      <c r="M136" s="43"/>
      <c r="N136" s="43"/>
      <c r="O136" s="43"/>
      <c r="P136" s="43"/>
    </row>
    <row r="137" spans="1:16" s="1" customFormat="1" ht="37.5" customHeight="1">
      <c r="A137" s="44" t="s">
        <v>170</v>
      </c>
      <c r="B137" s="45">
        <v>323</v>
      </c>
      <c r="C137" s="47" t="s">
        <v>126</v>
      </c>
      <c r="D137" s="41"/>
      <c r="E137" s="46">
        <f t="shared" si="3"/>
        <v>2000</v>
      </c>
      <c r="F137" s="46">
        <f>3700-1200</f>
        <v>2500</v>
      </c>
      <c r="G137" s="47" t="s">
        <v>16</v>
      </c>
      <c r="H137" s="13"/>
      <c r="I137" s="13"/>
      <c r="J137" s="14"/>
      <c r="K137" s="43"/>
      <c r="L137" s="43"/>
      <c r="M137" s="43"/>
      <c r="N137" s="43"/>
      <c r="O137" s="43"/>
      <c r="P137" s="43"/>
    </row>
    <row r="138" spans="1:16" s="1" customFormat="1" ht="51" customHeight="1">
      <c r="A138" s="44" t="s">
        <v>171</v>
      </c>
      <c r="B138" s="45">
        <v>323</v>
      </c>
      <c r="C138" s="47" t="s">
        <v>120</v>
      </c>
      <c r="D138" s="41"/>
      <c r="E138" s="46">
        <f t="shared" si="3"/>
        <v>6400</v>
      </c>
      <c r="F138" s="46">
        <v>8000</v>
      </c>
      <c r="G138" s="47" t="s">
        <v>71</v>
      </c>
      <c r="H138" s="47"/>
      <c r="I138" s="47"/>
      <c r="J138" s="50"/>
      <c r="K138" s="43"/>
      <c r="L138" s="43"/>
      <c r="M138" s="43"/>
      <c r="N138" s="43"/>
      <c r="O138" s="43"/>
      <c r="P138" s="43"/>
    </row>
    <row r="139" spans="1:16" s="1" customFormat="1" ht="37.5" customHeight="1">
      <c r="A139" s="44" t="s">
        <v>235</v>
      </c>
      <c r="B139" s="45">
        <v>323</v>
      </c>
      <c r="C139" s="47" t="s">
        <v>215</v>
      </c>
      <c r="D139" s="41"/>
      <c r="E139" s="46">
        <f t="shared" si="3"/>
        <v>1600</v>
      </c>
      <c r="F139" s="46">
        <v>2000</v>
      </c>
      <c r="G139" s="47" t="s">
        <v>16</v>
      </c>
      <c r="H139" s="13"/>
      <c r="I139" s="13"/>
      <c r="J139" s="14"/>
      <c r="K139" s="43"/>
      <c r="L139" s="43"/>
      <c r="M139" s="43"/>
      <c r="N139" s="43"/>
      <c r="O139" s="43"/>
      <c r="P139" s="43"/>
    </row>
    <row r="140" spans="1:16" s="1" customFormat="1" ht="58.5" customHeight="1">
      <c r="A140" s="44" t="s">
        <v>189</v>
      </c>
      <c r="B140" s="45">
        <v>323</v>
      </c>
      <c r="C140" s="47" t="s">
        <v>128</v>
      </c>
      <c r="D140" s="41"/>
      <c r="E140" s="46">
        <f t="shared" si="3"/>
        <v>13600</v>
      </c>
      <c r="F140" s="46">
        <v>17000</v>
      </c>
      <c r="G140" s="47" t="s">
        <v>16</v>
      </c>
      <c r="H140" s="13"/>
      <c r="I140" s="13"/>
      <c r="J140" s="14"/>
      <c r="K140" s="43"/>
      <c r="L140" s="43"/>
      <c r="M140" s="43"/>
      <c r="N140" s="43"/>
      <c r="O140" s="43"/>
      <c r="P140" s="43"/>
    </row>
    <row r="141" spans="1:16" s="1" customFormat="1" ht="58.5" customHeight="1">
      <c r="A141" s="44" t="s">
        <v>190</v>
      </c>
      <c r="B141" s="45">
        <v>323</v>
      </c>
      <c r="C141" s="47" t="s">
        <v>216</v>
      </c>
      <c r="D141" s="41"/>
      <c r="E141" s="46">
        <f t="shared" si="3"/>
        <v>1600</v>
      </c>
      <c r="F141" s="46">
        <v>2000</v>
      </c>
      <c r="G141" s="47" t="s">
        <v>16</v>
      </c>
      <c r="H141" s="13"/>
      <c r="I141" s="13"/>
      <c r="J141" s="14"/>
      <c r="K141" s="43"/>
      <c r="L141" s="43"/>
      <c r="M141" s="43"/>
      <c r="N141" s="43"/>
      <c r="O141" s="43"/>
      <c r="P141" s="43"/>
    </row>
    <row r="142" spans="1:16" s="1" customFormat="1" ht="58.5" customHeight="1">
      <c r="A142" s="44" t="s">
        <v>191</v>
      </c>
      <c r="B142" s="45">
        <v>323</v>
      </c>
      <c r="C142" s="47" t="s">
        <v>217</v>
      </c>
      <c r="D142" s="41"/>
      <c r="E142" s="46">
        <f t="shared" si="3"/>
        <v>2400</v>
      </c>
      <c r="F142" s="46">
        <v>3000</v>
      </c>
      <c r="G142" s="47" t="s">
        <v>16</v>
      </c>
      <c r="H142" s="13"/>
      <c r="I142" s="13"/>
      <c r="J142" s="14"/>
      <c r="K142" s="43"/>
      <c r="L142" s="43"/>
      <c r="M142" s="43"/>
      <c r="N142" s="43"/>
      <c r="O142" s="43"/>
      <c r="P142" s="43"/>
    </row>
    <row r="143" spans="1:16" s="54" customFormat="1" ht="35.25" customHeight="1">
      <c r="A143" s="56" t="s">
        <v>192</v>
      </c>
      <c r="B143" s="57">
        <v>323</v>
      </c>
      <c r="C143" s="55" t="s">
        <v>131</v>
      </c>
      <c r="D143" s="52"/>
      <c r="E143" s="53">
        <f t="shared" si="3"/>
        <v>11000</v>
      </c>
      <c r="F143" s="53">
        <v>13750</v>
      </c>
      <c r="G143" s="55" t="s">
        <v>16</v>
      </c>
      <c r="H143" s="61"/>
      <c r="I143" s="61"/>
      <c r="J143" s="62"/>
      <c r="K143" s="63"/>
      <c r="L143" s="63"/>
      <c r="M143" s="63"/>
      <c r="N143" s="63"/>
      <c r="O143" s="63"/>
      <c r="P143" s="63"/>
    </row>
    <row r="144" spans="1:16" s="1" customFormat="1" ht="35.25" customHeight="1">
      <c r="A144" s="44" t="s">
        <v>193</v>
      </c>
      <c r="B144" s="45">
        <v>323</v>
      </c>
      <c r="C144" s="47" t="s">
        <v>131</v>
      </c>
      <c r="D144" s="41"/>
      <c r="E144" s="46">
        <f t="shared" si="3"/>
        <v>13600</v>
      </c>
      <c r="F144" s="46">
        <v>17000</v>
      </c>
      <c r="G144" s="47" t="s">
        <v>16</v>
      </c>
      <c r="H144" s="13"/>
      <c r="I144" s="13"/>
      <c r="J144" s="14"/>
      <c r="K144" s="43"/>
      <c r="L144" s="43"/>
      <c r="M144" s="43"/>
      <c r="N144" s="43"/>
      <c r="O144" s="43"/>
      <c r="P144" s="43"/>
    </row>
    <row r="145" spans="1:16" s="1" customFormat="1" ht="66.75" customHeight="1">
      <c r="A145" s="44" t="s">
        <v>194</v>
      </c>
      <c r="B145" s="45">
        <v>323</v>
      </c>
      <c r="C145" s="47" t="s">
        <v>133</v>
      </c>
      <c r="D145" s="41"/>
      <c r="E145" s="46">
        <f t="shared" si="3"/>
        <v>1600</v>
      </c>
      <c r="F145" s="46">
        <v>2000</v>
      </c>
      <c r="G145" s="47" t="s">
        <v>16</v>
      </c>
      <c r="H145" s="13"/>
      <c r="I145" s="13"/>
      <c r="J145" s="14"/>
      <c r="K145" s="43"/>
      <c r="L145" s="43"/>
      <c r="M145" s="43"/>
      <c r="N145" s="43"/>
      <c r="O145" s="43"/>
      <c r="P145" s="43"/>
    </row>
    <row r="146" spans="1:16" s="1" customFormat="1" ht="77.25" customHeight="1">
      <c r="A146" s="44" t="s">
        <v>236</v>
      </c>
      <c r="B146" s="45">
        <v>323</v>
      </c>
      <c r="C146" s="47" t="s">
        <v>135</v>
      </c>
      <c r="D146" s="41"/>
      <c r="E146" s="46">
        <f t="shared" si="3"/>
        <v>26800</v>
      </c>
      <c r="F146" s="46">
        <f>26000+7500</f>
        <v>33500</v>
      </c>
      <c r="G146" s="47" t="s">
        <v>16</v>
      </c>
      <c r="H146" s="13"/>
      <c r="I146" s="13"/>
      <c r="J146" s="14"/>
      <c r="K146" s="43"/>
      <c r="L146" s="43"/>
      <c r="M146" s="43"/>
      <c r="N146" s="43"/>
      <c r="O146" s="43"/>
      <c r="P146" s="43"/>
    </row>
    <row r="147" spans="1:16" s="1" customFormat="1" ht="43.5" customHeight="1">
      <c r="A147" s="44" t="s">
        <v>195</v>
      </c>
      <c r="B147" s="45">
        <v>323</v>
      </c>
      <c r="C147" s="47" t="s">
        <v>137</v>
      </c>
      <c r="D147" s="41"/>
      <c r="E147" s="46">
        <f t="shared" si="3"/>
        <v>2000</v>
      </c>
      <c r="F147" s="46">
        <v>2500</v>
      </c>
      <c r="G147" s="47" t="s">
        <v>16</v>
      </c>
      <c r="H147" s="46"/>
      <c r="I147" s="46"/>
      <c r="J147" s="48"/>
      <c r="K147" s="43"/>
      <c r="L147" s="43"/>
      <c r="M147" s="43"/>
      <c r="N147" s="43"/>
      <c r="O147" s="43"/>
      <c r="P147" s="43"/>
    </row>
    <row r="148" spans="1:16" s="1" customFormat="1" ht="61.5" customHeight="1">
      <c r="A148" s="44" t="s">
        <v>196</v>
      </c>
      <c r="B148" s="45">
        <v>323</v>
      </c>
      <c r="C148" s="47" t="s">
        <v>139</v>
      </c>
      <c r="D148" s="41"/>
      <c r="E148" s="46">
        <f t="shared" si="3"/>
        <v>32000</v>
      </c>
      <c r="F148" s="46">
        <v>40000</v>
      </c>
      <c r="G148" s="47" t="s">
        <v>16</v>
      </c>
      <c r="H148" s="13"/>
      <c r="I148" s="13"/>
      <c r="J148" s="14"/>
      <c r="K148" s="43"/>
      <c r="L148" s="43"/>
      <c r="M148" s="43"/>
      <c r="N148" s="43"/>
      <c r="O148" s="43"/>
      <c r="P148" s="43"/>
    </row>
    <row r="149" spans="1:16" s="54" customFormat="1" ht="56.25" customHeight="1">
      <c r="A149" s="56" t="s">
        <v>197</v>
      </c>
      <c r="B149" s="57">
        <v>323</v>
      </c>
      <c r="C149" s="55" t="s">
        <v>141</v>
      </c>
      <c r="D149" s="52"/>
      <c r="E149" s="53">
        <f t="shared" si="3"/>
        <v>2800</v>
      </c>
      <c r="F149" s="53">
        <v>3500</v>
      </c>
      <c r="G149" s="55" t="s">
        <v>16</v>
      </c>
      <c r="H149" s="61"/>
      <c r="I149" s="61"/>
      <c r="J149" s="62"/>
      <c r="K149" s="63"/>
      <c r="L149" s="63"/>
      <c r="M149" s="63"/>
      <c r="N149" s="63"/>
      <c r="O149" s="63"/>
      <c r="P149" s="63"/>
    </row>
    <row r="150" spans="1:16" s="1" customFormat="1" ht="56.25" customHeight="1">
      <c r="A150" s="44" t="s">
        <v>260</v>
      </c>
      <c r="B150" s="45">
        <v>323</v>
      </c>
      <c r="C150" s="47" t="s">
        <v>141</v>
      </c>
      <c r="D150" s="41"/>
      <c r="E150" s="46">
        <f t="shared" si="3"/>
        <v>4800</v>
      </c>
      <c r="F150" s="46">
        <v>6000</v>
      </c>
      <c r="G150" s="47" t="s">
        <v>16</v>
      </c>
      <c r="H150" s="13"/>
      <c r="I150" s="13"/>
      <c r="J150" s="14"/>
      <c r="K150" s="43"/>
      <c r="L150" s="43"/>
      <c r="M150" s="43"/>
      <c r="N150" s="43"/>
      <c r="O150" s="43"/>
      <c r="P150" s="43"/>
    </row>
    <row r="151" spans="1:16" s="54" customFormat="1" ht="46.5" customHeight="1">
      <c r="A151" s="56" t="s">
        <v>261</v>
      </c>
      <c r="B151" s="57">
        <v>323</v>
      </c>
      <c r="C151" s="55" t="s">
        <v>188</v>
      </c>
      <c r="D151" s="52"/>
      <c r="E151" s="53">
        <f t="shared" si="3"/>
        <v>800</v>
      </c>
      <c r="F151" s="53">
        <v>1000</v>
      </c>
      <c r="G151" s="55" t="s">
        <v>16</v>
      </c>
      <c r="H151" s="61"/>
      <c r="I151" s="61"/>
      <c r="J151" s="62"/>
      <c r="K151" s="63"/>
      <c r="L151" s="63"/>
      <c r="M151" s="63"/>
      <c r="N151" s="63"/>
      <c r="O151" s="63"/>
      <c r="P151" s="63"/>
    </row>
    <row r="152" spans="1:16" s="1" customFormat="1" ht="46.5" customHeight="1">
      <c r="A152" s="44" t="s">
        <v>262</v>
      </c>
      <c r="B152" s="45">
        <v>323</v>
      </c>
      <c r="C152" s="47" t="s">
        <v>188</v>
      </c>
      <c r="D152" s="41"/>
      <c r="E152" s="46">
        <f t="shared" si="3"/>
        <v>6400</v>
      </c>
      <c r="F152" s="46">
        <v>8000</v>
      </c>
      <c r="G152" s="47" t="s">
        <v>16</v>
      </c>
      <c r="H152" s="13"/>
      <c r="I152" s="13"/>
      <c r="J152" s="14"/>
      <c r="K152" s="43"/>
      <c r="L152" s="43"/>
      <c r="M152" s="43"/>
      <c r="N152" s="43"/>
      <c r="O152" s="43"/>
      <c r="P152" s="43"/>
    </row>
    <row r="153" spans="1:16" s="54" customFormat="1" ht="46.5" customHeight="1">
      <c r="A153" s="56" t="s">
        <v>263</v>
      </c>
      <c r="B153" s="57">
        <v>323</v>
      </c>
      <c r="C153" s="55" t="s">
        <v>143</v>
      </c>
      <c r="D153" s="52"/>
      <c r="E153" s="53">
        <f t="shared" si="3"/>
        <v>800</v>
      </c>
      <c r="F153" s="53">
        <v>1000</v>
      </c>
      <c r="G153" s="55" t="s">
        <v>16</v>
      </c>
      <c r="H153" s="61"/>
      <c r="I153" s="61"/>
      <c r="J153" s="62"/>
      <c r="K153" s="63"/>
      <c r="L153" s="63"/>
      <c r="M153" s="63"/>
      <c r="N153" s="63"/>
      <c r="O153" s="63"/>
      <c r="P153" s="63"/>
    </row>
    <row r="154" spans="1:16" s="1" customFormat="1" ht="46.5" customHeight="1">
      <c r="A154" s="44" t="s">
        <v>264</v>
      </c>
      <c r="B154" s="45">
        <v>323</v>
      </c>
      <c r="C154" s="47" t="s">
        <v>143</v>
      </c>
      <c r="D154" s="41"/>
      <c r="E154" s="46">
        <f t="shared" si="3"/>
        <v>1600</v>
      </c>
      <c r="F154" s="46">
        <v>2000</v>
      </c>
      <c r="G154" s="47" t="s">
        <v>16</v>
      </c>
      <c r="H154" s="13"/>
      <c r="I154" s="13"/>
      <c r="J154" s="14"/>
      <c r="K154" s="43"/>
      <c r="L154" s="43"/>
      <c r="M154" s="43"/>
      <c r="N154" s="43"/>
      <c r="O154" s="43"/>
      <c r="P154" s="43"/>
    </row>
    <row r="155" spans="1:16" s="1" customFormat="1" ht="60.75" customHeight="1">
      <c r="A155" s="44" t="s">
        <v>265</v>
      </c>
      <c r="B155" s="45">
        <v>323</v>
      </c>
      <c r="C155" s="47" t="s">
        <v>145</v>
      </c>
      <c r="D155" s="41"/>
      <c r="E155" s="46">
        <f t="shared" si="3"/>
        <v>4000</v>
      </c>
      <c r="F155" s="46">
        <v>5000</v>
      </c>
      <c r="G155" s="47" t="s">
        <v>16</v>
      </c>
      <c r="H155" s="13"/>
      <c r="I155" s="13"/>
      <c r="J155" s="14"/>
      <c r="K155" s="43"/>
      <c r="L155" s="43"/>
      <c r="M155" s="43"/>
      <c r="N155" s="43"/>
      <c r="O155" s="43"/>
      <c r="P155" s="43"/>
    </row>
    <row r="156" spans="1:16" s="1" customFormat="1" ht="47.25" customHeight="1">
      <c r="A156" s="44" t="s">
        <v>266</v>
      </c>
      <c r="B156" s="45">
        <v>323</v>
      </c>
      <c r="C156" s="47" t="s">
        <v>147</v>
      </c>
      <c r="D156" s="41"/>
      <c r="E156" s="46">
        <f t="shared" si="3"/>
        <v>8000</v>
      </c>
      <c r="F156" s="46">
        <v>10000</v>
      </c>
      <c r="G156" s="47" t="s">
        <v>16</v>
      </c>
      <c r="H156" s="13"/>
      <c r="I156" s="13"/>
      <c r="J156" s="14"/>
      <c r="K156" s="43"/>
      <c r="L156" s="43"/>
      <c r="M156" s="43"/>
      <c r="N156" s="43"/>
      <c r="O156" s="43"/>
      <c r="P156" s="43"/>
    </row>
    <row r="157" spans="1:16" s="1" customFormat="1" ht="48.75" customHeight="1">
      <c r="A157" s="44" t="s">
        <v>267</v>
      </c>
      <c r="B157" s="47">
        <v>329</v>
      </c>
      <c r="C157" s="47" t="s">
        <v>149</v>
      </c>
      <c r="D157" s="41"/>
      <c r="E157" s="46">
        <f t="shared" si="3"/>
        <v>11200</v>
      </c>
      <c r="F157" s="46">
        <v>14000</v>
      </c>
      <c r="G157" s="47" t="s">
        <v>16</v>
      </c>
      <c r="H157" s="13"/>
      <c r="I157" s="13"/>
      <c r="J157" s="14"/>
      <c r="K157" s="43"/>
      <c r="L157" s="43"/>
      <c r="M157" s="43"/>
      <c r="N157" s="43"/>
      <c r="O157" s="43"/>
      <c r="P157" s="43"/>
    </row>
    <row r="158" spans="1:16" s="1" customFormat="1" ht="54.75" customHeight="1">
      <c r="A158" s="44" t="s">
        <v>268</v>
      </c>
      <c r="B158" s="47">
        <v>329</v>
      </c>
      <c r="C158" s="47" t="s">
        <v>151</v>
      </c>
      <c r="D158" s="41"/>
      <c r="E158" s="46">
        <f>+F158</f>
        <v>12000</v>
      </c>
      <c r="F158" s="46">
        <v>12000</v>
      </c>
      <c r="G158" s="47" t="s">
        <v>16</v>
      </c>
      <c r="H158" s="47" t="s">
        <v>19</v>
      </c>
      <c r="I158" s="47" t="s">
        <v>227</v>
      </c>
      <c r="J158" s="50" t="s">
        <v>228</v>
      </c>
      <c r="K158" s="32"/>
      <c r="L158" s="43"/>
      <c r="M158" s="43"/>
      <c r="N158" s="43"/>
      <c r="O158" s="43"/>
      <c r="P158" s="43"/>
    </row>
    <row r="159" spans="1:16" s="1" customFormat="1" ht="48" customHeight="1">
      <c r="A159" s="44" t="s">
        <v>269</v>
      </c>
      <c r="B159" s="47">
        <v>329</v>
      </c>
      <c r="C159" s="47" t="s">
        <v>153</v>
      </c>
      <c r="D159" s="41"/>
      <c r="E159" s="46">
        <f>+F159</f>
        <v>5000</v>
      </c>
      <c r="F159" s="46">
        <v>5000</v>
      </c>
      <c r="G159" s="47" t="s">
        <v>16</v>
      </c>
      <c r="H159" s="47" t="s">
        <v>19</v>
      </c>
      <c r="I159" s="47" t="s">
        <v>227</v>
      </c>
      <c r="J159" s="50" t="s">
        <v>228</v>
      </c>
      <c r="K159" s="32"/>
      <c r="L159" s="43"/>
      <c r="M159" s="43"/>
      <c r="N159" s="43"/>
      <c r="O159" s="43"/>
      <c r="P159" s="43"/>
    </row>
    <row r="160" spans="1:16" s="54" customFormat="1" ht="48" customHeight="1">
      <c r="A160" s="56" t="s">
        <v>270</v>
      </c>
      <c r="B160" s="55">
        <v>329</v>
      </c>
      <c r="C160" s="55" t="s">
        <v>155</v>
      </c>
      <c r="D160" s="9"/>
      <c r="E160" s="53">
        <v>30567</v>
      </c>
      <c r="F160" s="53">
        <v>33000</v>
      </c>
      <c r="G160" s="55" t="s">
        <v>16</v>
      </c>
      <c r="H160" s="55" t="s">
        <v>19</v>
      </c>
      <c r="I160" s="55" t="s">
        <v>200</v>
      </c>
      <c r="J160" s="59" t="s">
        <v>201</v>
      </c>
      <c r="K160" s="64"/>
      <c r="L160" s="63"/>
      <c r="M160" s="63"/>
      <c r="N160" s="63"/>
      <c r="O160" s="63"/>
      <c r="P160" s="63"/>
    </row>
    <row r="161" spans="1:16" s="1" customFormat="1" ht="48" customHeight="1">
      <c r="A161" s="44" t="s">
        <v>271</v>
      </c>
      <c r="B161" s="47">
        <v>329</v>
      </c>
      <c r="C161" s="47" t="s">
        <v>155</v>
      </c>
      <c r="D161" s="39"/>
      <c r="E161" s="46">
        <v>30567</v>
      </c>
      <c r="F161" s="46">
        <v>39540</v>
      </c>
      <c r="G161" s="47" t="s">
        <v>16</v>
      </c>
      <c r="H161" s="47" t="s">
        <v>19</v>
      </c>
      <c r="I161" s="47" t="s">
        <v>200</v>
      </c>
      <c r="J161" s="50" t="s">
        <v>201</v>
      </c>
      <c r="K161" s="32"/>
      <c r="L161" s="43"/>
      <c r="M161" s="43"/>
      <c r="N161" s="43"/>
      <c r="O161" s="43"/>
      <c r="P161" s="43"/>
    </row>
    <row r="162" spans="1:16" s="1" customFormat="1" ht="48" customHeight="1">
      <c r="A162" s="44" t="s">
        <v>272</v>
      </c>
      <c r="B162" s="47">
        <v>329</v>
      </c>
      <c r="C162" s="47" t="s">
        <v>157</v>
      </c>
      <c r="D162" s="41"/>
      <c r="E162" s="46">
        <f>+F162</f>
        <v>10000</v>
      </c>
      <c r="F162" s="46">
        <v>10000</v>
      </c>
      <c r="G162" s="47" t="s">
        <v>16</v>
      </c>
      <c r="H162" s="47" t="s">
        <v>19</v>
      </c>
      <c r="I162" s="47" t="s">
        <v>227</v>
      </c>
      <c r="J162" s="50" t="s">
        <v>228</v>
      </c>
      <c r="K162" s="43"/>
      <c r="L162" s="43"/>
      <c r="M162" s="43"/>
      <c r="N162" s="43"/>
      <c r="O162" s="43"/>
      <c r="P162" s="43"/>
    </row>
    <row r="163" spans="1:16" s="1" customFormat="1" ht="43.5" customHeight="1">
      <c r="A163" s="44" t="s">
        <v>273</v>
      </c>
      <c r="B163" s="47">
        <v>329</v>
      </c>
      <c r="C163" s="47" t="s">
        <v>159</v>
      </c>
      <c r="D163" s="41"/>
      <c r="E163" s="46">
        <f t="shared" ref="E163:E183" si="4">+F163-(20%*F163)</f>
        <v>8000</v>
      </c>
      <c r="F163" s="46">
        <v>10000</v>
      </c>
      <c r="G163" s="47" t="s">
        <v>16</v>
      </c>
      <c r="H163" s="13"/>
      <c r="I163" s="46"/>
      <c r="J163" s="14"/>
      <c r="K163" s="43"/>
      <c r="L163" s="43"/>
      <c r="M163" s="43"/>
      <c r="N163" s="43"/>
      <c r="O163" s="43"/>
      <c r="P163" s="43"/>
    </row>
    <row r="164" spans="1:16" s="1" customFormat="1" ht="83.25" customHeight="1">
      <c r="A164" s="44" t="s">
        <v>274</v>
      </c>
      <c r="B164" s="47">
        <v>329</v>
      </c>
      <c r="C164" s="47" t="s">
        <v>161</v>
      </c>
      <c r="D164" s="41"/>
      <c r="E164" s="46">
        <f t="shared" si="4"/>
        <v>56800</v>
      </c>
      <c r="F164" s="46">
        <v>71000</v>
      </c>
      <c r="G164" s="47" t="s">
        <v>16</v>
      </c>
      <c r="H164" s="13"/>
      <c r="I164" s="46"/>
      <c r="J164" s="14"/>
      <c r="K164" s="43"/>
      <c r="L164" s="43"/>
      <c r="M164" s="43"/>
      <c r="N164" s="43"/>
      <c r="O164" s="43"/>
      <c r="P164" s="43"/>
    </row>
    <row r="165" spans="1:16" s="54" customFormat="1" ht="72.75" customHeight="1">
      <c r="A165" s="56" t="s">
        <v>275</v>
      </c>
      <c r="B165" s="55">
        <v>422</v>
      </c>
      <c r="C165" s="55" t="s">
        <v>206</v>
      </c>
      <c r="D165" s="52"/>
      <c r="E165" s="53">
        <f t="shared" si="4"/>
        <v>6880</v>
      </c>
      <c r="F165" s="53">
        <v>8600</v>
      </c>
      <c r="G165" s="55" t="s">
        <v>16</v>
      </c>
      <c r="H165" s="61"/>
      <c r="I165" s="53" t="s">
        <v>229</v>
      </c>
      <c r="J165" s="62"/>
      <c r="K165" s="63"/>
      <c r="L165" s="63"/>
      <c r="M165" s="63"/>
      <c r="N165" s="63"/>
      <c r="O165" s="63"/>
      <c r="P165" s="63"/>
    </row>
    <row r="166" spans="1:16" s="1" customFormat="1" ht="72.75" customHeight="1">
      <c r="A166" s="44" t="s">
        <v>276</v>
      </c>
      <c r="B166" s="47">
        <v>422</v>
      </c>
      <c r="C166" s="47" t="s">
        <v>246</v>
      </c>
      <c r="D166" s="41"/>
      <c r="E166" s="46">
        <f t="shared" si="4"/>
        <v>2199.1999999999998</v>
      </c>
      <c r="F166" s="46">
        <v>2749</v>
      </c>
      <c r="G166" s="47" t="s">
        <v>16</v>
      </c>
      <c r="H166" s="13"/>
      <c r="I166" s="46" t="s">
        <v>258</v>
      </c>
      <c r="J166" s="14"/>
      <c r="K166" s="43"/>
      <c r="L166" s="43"/>
      <c r="M166" s="43"/>
      <c r="N166" s="43"/>
      <c r="O166" s="43"/>
      <c r="P166" s="43"/>
    </row>
    <row r="167" spans="1:16" s="54" customFormat="1" ht="72.75" customHeight="1">
      <c r="A167" s="56" t="s">
        <v>277</v>
      </c>
      <c r="B167" s="55">
        <v>422</v>
      </c>
      <c r="C167" s="55" t="s">
        <v>202</v>
      </c>
      <c r="D167" s="52"/>
      <c r="E167" s="53">
        <f t="shared" si="4"/>
        <v>3600</v>
      </c>
      <c r="F167" s="53">
        <v>4500</v>
      </c>
      <c r="G167" s="55" t="s">
        <v>16</v>
      </c>
      <c r="H167" s="61"/>
      <c r="I167" s="53" t="s">
        <v>230</v>
      </c>
      <c r="J167" s="62"/>
      <c r="K167" s="63"/>
      <c r="L167" s="63"/>
      <c r="M167" s="63"/>
      <c r="N167" s="63"/>
      <c r="O167" s="63"/>
      <c r="P167" s="63"/>
    </row>
    <row r="168" spans="1:16" s="1" customFormat="1" ht="72.75" customHeight="1">
      <c r="A168" s="44" t="s">
        <v>278</v>
      </c>
      <c r="B168" s="47">
        <v>422</v>
      </c>
      <c r="C168" s="47" t="s">
        <v>247</v>
      </c>
      <c r="D168" s="41"/>
      <c r="E168" s="46">
        <f t="shared" si="4"/>
        <v>4984.8</v>
      </c>
      <c r="F168" s="46">
        <v>6231</v>
      </c>
      <c r="G168" s="47" t="s">
        <v>16</v>
      </c>
      <c r="H168" s="13"/>
      <c r="I168" s="46" t="s">
        <v>259</v>
      </c>
      <c r="J168" s="14"/>
      <c r="K168" s="43"/>
      <c r="L168" s="43"/>
      <c r="M168" s="43"/>
      <c r="N168" s="43"/>
      <c r="O168" s="43"/>
      <c r="P168" s="43"/>
    </row>
    <row r="169" spans="1:16" s="1" customFormat="1" ht="72.75" customHeight="1">
      <c r="A169" s="44" t="s">
        <v>279</v>
      </c>
      <c r="B169" s="47">
        <v>422</v>
      </c>
      <c r="C169" s="47" t="s">
        <v>248</v>
      </c>
      <c r="D169" s="41"/>
      <c r="E169" s="46">
        <f t="shared" si="4"/>
        <v>2875.2</v>
      </c>
      <c r="F169" s="46">
        <v>3594</v>
      </c>
      <c r="G169" s="47" t="s">
        <v>16</v>
      </c>
      <c r="H169" s="13"/>
      <c r="I169" s="46" t="s">
        <v>259</v>
      </c>
      <c r="J169" s="14"/>
      <c r="K169" s="43"/>
      <c r="L169" s="43"/>
      <c r="M169" s="43"/>
      <c r="N169" s="43"/>
      <c r="O169" s="43"/>
      <c r="P169" s="43"/>
    </row>
    <row r="170" spans="1:16" s="1" customFormat="1" ht="72.75" customHeight="1">
      <c r="A170" s="44" t="s">
        <v>280</v>
      </c>
      <c r="B170" s="47">
        <v>422</v>
      </c>
      <c r="C170" s="47" t="s">
        <v>249</v>
      </c>
      <c r="D170" s="41"/>
      <c r="E170" s="46">
        <f t="shared" si="4"/>
        <v>5315.2</v>
      </c>
      <c r="F170" s="46">
        <v>6644</v>
      </c>
      <c r="G170" s="47" t="s">
        <v>16</v>
      </c>
      <c r="H170" s="13"/>
      <c r="I170" s="46" t="s">
        <v>230</v>
      </c>
      <c r="J170" s="14"/>
      <c r="K170" s="43"/>
      <c r="L170" s="43"/>
      <c r="M170" s="43"/>
      <c r="N170" s="43"/>
      <c r="O170" s="43"/>
      <c r="P170" s="43"/>
    </row>
    <row r="171" spans="1:16" s="54" customFormat="1" ht="72.75" customHeight="1">
      <c r="A171" s="56" t="s">
        <v>281</v>
      </c>
      <c r="B171" s="55">
        <v>422</v>
      </c>
      <c r="C171" s="55" t="s">
        <v>203</v>
      </c>
      <c r="D171" s="52"/>
      <c r="E171" s="53">
        <f t="shared" si="4"/>
        <v>198198.39999999999</v>
      </c>
      <c r="F171" s="53">
        <v>247748</v>
      </c>
      <c r="G171" s="55" t="s">
        <v>16</v>
      </c>
      <c r="H171" s="55" t="s">
        <v>19</v>
      </c>
      <c r="I171" s="53" t="s">
        <v>231</v>
      </c>
      <c r="J171" s="62"/>
      <c r="K171" s="63"/>
      <c r="L171" s="63"/>
      <c r="M171" s="63"/>
      <c r="N171" s="63"/>
      <c r="O171" s="63"/>
      <c r="P171" s="63"/>
    </row>
    <row r="172" spans="1:16" s="1" customFormat="1" ht="72.75" customHeight="1">
      <c r="A172" s="44" t="s">
        <v>282</v>
      </c>
      <c r="B172" s="47">
        <v>422</v>
      </c>
      <c r="C172" s="47" t="s">
        <v>250</v>
      </c>
      <c r="D172" s="41"/>
      <c r="E172" s="46">
        <f t="shared" si="4"/>
        <v>91620</v>
      </c>
      <c r="F172" s="46">
        <v>114525</v>
      </c>
      <c r="G172" s="47" t="s">
        <v>16</v>
      </c>
      <c r="H172" s="47" t="s">
        <v>19</v>
      </c>
      <c r="I172" s="46" t="s">
        <v>230</v>
      </c>
      <c r="J172" s="14"/>
      <c r="K172" s="43"/>
      <c r="L172" s="43"/>
      <c r="M172" s="43"/>
      <c r="N172" s="43"/>
      <c r="O172" s="43"/>
      <c r="P172" s="43"/>
    </row>
    <row r="173" spans="1:16" s="54" customFormat="1" ht="72.75" customHeight="1">
      <c r="A173" s="56" t="s">
        <v>283</v>
      </c>
      <c r="B173" s="55">
        <v>422</v>
      </c>
      <c r="C173" s="55" t="s">
        <v>207</v>
      </c>
      <c r="D173" s="52"/>
      <c r="E173" s="53">
        <f t="shared" si="4"/>
        <v>41600</v>
      </c>
      <c r="F173" s="53">
        <v>52000</v>
      </c>
      <c r="G173" s="55" t="s">
        <v>16</v>
      </c>
      <c r="H173" s="61"/>
      <c r="I173" s="53" t="s">
        <v>230</v>
      </c>
      <c r="J173" s="62"/>
      <c r="K173" s="63"/>
      <c r="L173" s="63"/>
      <c r="M173" s="63"/>
      <c r="N173" s="63"/>
      <c r="O173" s="63"/>
      <c r="P173" s="63"/>
    </row>
    <row r="174" spans="1:16" s="54" customFormat="1" ht="72.75" customHeight="1">
      <c r="A174" s="56" t="s">
        <v>284</v>
      </c>
      <c r="B174" s="55">
        <v>422</v>
      </c>
      <c r="C174" s="55" t="s">
        <v>208</v>
      </c>
      <c r="D174" s="52"/>
      <c r="E174" s="53">
        <f t="shared" si="4"/>
        <v>32000</v>
      </c>
      <c r="F174" s="53">
        <v>40000</v>
      </c>
      <c r="G174" s="55" t="s">
        <v>16</v>
      </c>
      <c r="H174" s="61"/>
      <c r="I174" s="53" t="s">
        <v>232</v>
      </c>
      <c r="J174" s="62"/>
      <c r="K174" s="63"/>
      <c r="L174" s="63"/>
      <c r="M174" s="63"/>
      <c r="N174" s="63"/>
      <c r="O174" s="63"/>
      <c r="P174" s="63"/>
    </row>
    <row r="175" spans="1:16" s="54" customFormat="1" ht="72.75" customHeight="1">
      <c r="A175" s="56" t="s">
        <v>285</v>
      </c>
      <c r="B175" s="55">
        <v>422</v>
      </c>
      <c r="C175" s="55" t="s">
        <v>204</v>
      </c>
      <c r="D175" s="52"/>
      <c r="E175" s="53">
        <f t="shared" si="4"/>
        <v>60000</v>
      </c>
      <c r="F175" s="53">
        <v>75000</v>
      </c>
      <c r="G175" s="55" t="s">
        <v>16</v>
      </c>
      <c r="H175" s="61"/>
      <c r="I175" s="53"/>
      <c r="J175" s="62"/>
      <c r="K175" s="63"/>
      <c r="L175" s="63"/>
      <c r="M175" s="63"/>
      <c r="N175" s="63"/>
      <c r="O175" s="63"/>
      <c r="P175" s="63"/>
    </row>
    <row r="176" spans="1:16" s="54" customFormat="1" ht="72.75" customHeight="1" thickBot="1">
      <c r="A176" s="67" t="s">
        <v>286</v>
      </c>
      <c r="B176" s="68">
        <v>426</v>
      </c>
      <c r="C176" s="68" t="s">
        <v>205</v>
      </c>
      <c r="D176" s="69"/>
      <c r="E176" s="70">
        <f t="shared" si="4"/>
        <v>4000</v>
      </c>
      <c r="F176" s="70">
        <v>5000</v>
      </c>
      <c r="G176" s="68" t="s">
        <v>16</v>
      </c>
      <c r="H176" s="71"/>
      <c r="I176" s="70" t="s">
        <v>231</v>
      </c>
      <c r="J176" s="72"/>
      <c r="K176" s="63"/>
      <c r="L176" s="63"/>
      <c r="M176" s="63"/>
      <c r="N176" s="63"/>
      <c r="O176" s="63"/>
      <c r="P176" s="63"/>
    </row>
    <row r="177" spans="1:16" s="1" customFormat="1" ht="83.25" customHeight="1" thickBot="1">
      <c r="A177" s="44" t="s">
        <v>287</v>
      </c>
      <c r="B177" s="47">
        <v>451</v>
      </c>
      <c r="C177" s="47" t="s">
        <v>251</v>
      </c>
      <c r="D177" s="41"/>
      <c r="E177" s="46">
        <f t="shared" si="4"/>
        <v>6659.2</v>
      </c>
      <c r="F177" s="46">
        <v>8324</v>
      </c>
      <c r="G177" s="47" t="s">
        <v>16</v>
      </c>
      <c r="H177" s="13"/>
      <c r="I177" s="17" t="s">
        <v>258</v>
      </c>
      <c r="J177" s="14"/>
      <c r="K177" s="43"/>
      <c r="L177" s="43"/>
      <c r="M177" s="43"/>
      <c r="N177" s="43"/>
      <c r="O177" s="43"/>
      <c r="P177" s="43"/>
    </row>
    <row r="178" spans="1:16" s="1" customFormat="1" ht="72.75" customHeight="1" thickBot="1">
      <c r="A178" s="15" t="s">
        <v>288</v>
      </c>
      <c r="B178" s="47">
        <v>451</v>
      </c>
      <c r="C178" s="47" t="s">
        <v>252</v>
      </c>
      <c r="D178" s="11"/>
      <c r="E178" s="17">
        <f t="shared" si="4"/>
        <v>1500</v>
      </c>
      <c r="F178" s="17">
        <v>1875</v>
      </c>
      <c r="G178" s="16" t="s">
        <v>16</v>
      </c>
      <c r="H178" s="18"/>
      <c r="I178" s="17" t="s">
        <v>231</v>
      </c>
      <c r="J178" s="19"/>
      <c r="K178" s="43"/>
      <c r="L178" s="43"/>
      <c r="M178" s="43"/>
      <c r="N178" s="43"/>
      <c r="O178" s="43"/>
      <c r="P178" s="43"/>
    </row>
    <row r="179" spans="1:16" s="1" customFormat="1" ht="83.25" customHeight="1">
      <c r="A179" s="44" t="s">
        <v>289</v>
      </c>
      <c r="B179" s="47">
        <v>451</v>
      </c>
      <c r="C179" s="47" t="s">
        <v>253</v>
      </c>
      <c r="D179" s="41"/>
      <c r="E179" s="46">
        <f t="shared" si="4"/>
        <v>37174.400000000001</v>
      </c>
      <c r="F179" s="46">
        <v>46468</v>
      </c>
      <c r="G179" s="47" t="s">
        <v>16</v>
      </c>
      <c r="H179" s="13"/>
      <c r="I179" s="46" t="s">
        <v>231</v>
      </c>
      <c r="J179" s="14"/>
      <c r="K179" s="43"/>
      <c r="L179" s="43"/>
      <c r="M179" s="43"/>
      <c r="N179" s="43"/>
      <c r="O179" s="43"/>
      <c r="P179" s="43"/>
    </row>
    <row r="180" spans="1:16" s="1" customFormat="1" ht="72.75" customHeight="1" thickBot="1">
      <c r="A180" s="15" t="s">
        <v>290</v>
      </c>
      <c r="B180" s="47">
        <v>451</v>
      </c>
      <c r="C180" s="47" t="s">
        <v>254</v>
      </c>
      <c r="D180" s="11"/>
      <c r="E180" s="17">
        <f t="shared" si="4"/>
        <v>116250.4</v>
      </c>
      <c r="F180" s="17">
        <v>145313</v>
      </c>
      <c r="G180" s="16" t="s">
        <v>16</v>
      </c>
      <c r="H180" s="18"/>
      <c r="I180" s="46" t="s">
        <v>231</v>
      </c>
      <c r="J180" s="19"/>
      <c r="K180" s="43"/>
      <c r="L180" s="43"/>
      <c r="M180" s="43"/>
      <c r="N180" s="43"/>
      <c r="O180" s="43"/>
      <c r="P180" s="43"/>
    </row>
    <row r="181" spans="1:16" s="1" customFormat="1" ht="72.75" customHeight="1" thickBot="1">
      <c r="A181" s="15" t="s">
        <v>291</v>
      </c>
      <c r="B181" s="47">
        <v>451</v>
      </c>
      <c r="C181" s="47" t="s">
        <v>255</v>
      </c>
      <c r="D181" s="11"/>
      <c r="E181" s="17">
        <f t="shared" si="4"/>
        <v>120000</v>
      </c>
      <c r="F181" s="17">
        <v>150000</v>
      </c>
      <c r="G181" s="16" t="s">
        <v>16</v>
      </c>
      <c r="H181" s="18"/>
      <c r="I181" s="17"/>
      <c r="J181" s="19"/>
      <c r="K181" s="43"/>
      <c r="L181" s="43"/>
      <c r="M181" s="43"/>
      <c r="N181" s="43"/>
      <c r="O181" s="43"/>
      <c r="P181" s="43"/>
    </row>
    <row r="182" spans="1:16" s="1" customFormat="1" ht="72.75" customHeight="1" thickBot="1">
      <c r="A182" s="15" t="s">
        <v>292</v>
      </c>
      <c r="B182" s="47">
        <v>452</v>
      </c>
      <c r="C182" s="47" t="s">
        <v>256</v>
      </c>
      <c r="D182" s="11"/>
      <c r="E182" s="17">
        <f t="shared" si="4"/>
        <v>5076</v>
      </c>
      <c r="F182" s="17">
        <f>6214+131</f>
        <v>6345</v>
      </c>
      <c r="G182" s="16" t="s">
        <v>16</v>
      </c>
      <c r="H182" s="18"/>
      <c r="I182" s="46" t="s">
        <v>230</v>
      </c>
      <c r="J182" s="19"/>
      <c r="K182" s="43"/>
      <c r="L182" s="43"/>
      <c r="M182" s="43"/>
      <c r="N182" s="43"/>
      <c r="O182" s="43"/>
      <c r="P182" s="43"/>
    </row>
    <row r="183" spans="1:16" s="1" customFormat="1" ht="72.75" customHeight="1" thickBot="1">
      <c r="A183" s="15" t="s">
        <v>293</v>
      </c>
      <c r="B183" s="47">
        <v>452</v>
      </c>
      <c r="C183" s="47" t="s">
        <v>257</v>
      </c>
      <c r="D183" s="11"/>
      <c r="E183" s="17">
        <f t="shared" si="4"/>
        <v>1530.4</v>
      </c>
      <c r="F183" s="17">
        <v>1913</v>
      </c>
      <c r="G183" s="16" t="s">
        <v>16</v>
      </c>
      <c r="H183" s="18"/>
      <c r="I183" s="17" t="s">
        <v>259</v>
      </c>
      <c r="J183" s="19"/>
      <c r="K183" s="43"/>
      <c r="L183" s="43"/>
      <c r="M183" s="43"/>
      <c r="N183" s="43"/>
      <c r="O183" s="43"/>
      <c r="P183" s="43"/>
    </row>
    <row r="184" spans="1:16" s="40" customFormat="1" ht="18.75" thickBot="1">
      <c r="A184" s="20" t="s">
        <v>294</v>
      </c>
      <c r="B184" s="21"/>
      <c r="C184" s="22" t="s">
        <v>172</v>
      </c>
      <c r="D184" s="12"/>
      <c r="E184" s="22">
        <f>+E183+E182+E181+E180+E179+E178+E177+E172+E170+E169+E168+E166+E164+E163+E162+E161+E159+E158+E157+E156+E155+E154+E152+E150+E148+E147+E146+E145+E144+E142+E141+E140+E139+E138+E137+E136+E135+E134+E133+E132+E131+E130+E129+E128+E126+E125+E124+E122+E120+E119+E118+E117+E115+E113+E111+E110+E109+E108+E107+E106+E105+E103+E102+E101+E100+E99+E98+E97+E96+E95+E94+E92+E91+E90+E89+E88+E87+E86+E85+E84+E81+E80+E78+E77+E76+E73+E72+E71+E69+E68+E67+E66+E61+E60+E59+E57+E56+E53+E52+E50+E48+E46+E45+E44+E43+E42+E41+E35+E34+E33+E32+E27+E26+E25+E22</f>
        <v>3271423.7204362298</v>
      </c>
      <c r="F184" s="22">
        <f>+F183+F182+F181+F180+F179+F178+F177+F172+F170+F169+F168+F166+F164+F163+F162+F161+F159+F158+F157+F156+F155+F154+F152+F150+F148+F147+F146+F145+F144+F142+F141+F140+F139+F138+F137+F136+F135+F134+F133+F132+F131+F130+F129+F128+F126+F125+F124+F122+F120+F119+F118+F117+F115+F113+F111+F110+F109+F108+F107+F106+F105+F103+F102+F101+F100+F99+F98+F97+F96+F95+F94+F92+F91+F90+F89+F88+F87+F86+F85+F84+F81+F80+F78+F77+F76+F73+F72+F71+F69+F68+F67+F66+F61+F60+F59+F57+F56+F53+F52+F50+F48+F46+F45+F44+F43+F42+F41+F35+F34+F33+F32+F27+F26+F25+F22</f>
        <v>4033684</v>
      </c>
      <c r="G184" s="22"/>
      <c r="H184" s="22"/>
      <c r="I184" s="22"/>
      <c r="J184" s="23"/>
      <c r="K184" s="31"/>
      <c r="L184" s="31"/>
      <c r="M184" s="31"/>
      <c r="N184" s="31"/>
      <c r="O184" s="31"/>
      <c r="P184" s="31"/>
    </row>
    <row r="185" spans="1:16" s="40" customFormat="1">
      <c r="A185" s="73"/>
      <c r="B185" s="3"/>
      <c r="C185" s="74"/>
      <c r="D185" s="75"/>
      <c r="E185" s="74"/>
      <c r="F185" s="74"/>
      <c r="G185" s="74"/>
      <c r="H185" s="74"/>
      <c r="I185" s="74"/>
      <c r="J185" s="74"/>
      <c r="K185" s="76"/>
      <c r="L185" s="31"/>
      <c r="M185" s="31"/>
      <c r="N185" s="31"/>
      <c r="O185" s="31"/>
      <c r="P185" s="31"/>
    </row>
    <row r="186" spans="1:16" s="38" customFormat="1" ht="60" customHeight="1">
      <c r="A186" s="98" t="s">
        <v>173</v>
      </c>
      <c r="B186" s="98"/>
      <c r="C186" s="98"/>
      <c r="D186" s="98"/>
      <c r="E186" s="98"/>
      <c r="F186" s="98"/>
      <c r="G186" s="98"/>
      <c r="H186" s="98"/>
      <c r="I186" s="98"/>
      <c r="J186" s="98"/>
      <c r="K186" s="8"/>
      <c r="L186" s="8"/>
      <c r="M186" s="8"/>
      <c r="N186" s="8"/>
      <c r="O186" s="8"/>
      <c r="P186" s="8"/>
    </row>
    <row r="187" spans="1:16" s="38" customFormat="1" ht="55.5" customHeight="1">
      <c r="A187" s="90" t="s">
        <v>242</v>
      </c>
      <c r="B187" s="90"/>
      <c r="C187" s="90"/>
      <c r="D187" s="90"/>
      <c r="E187" s="90"/>
      <c r="F187" s="90"/>
      <c r="G187" s="90"/>
      <c r="H187" s="90"/>
      <c r="I187" s="90"/>
      <c r="J187" s="90"/>
      <c r="K187" s="8"/>
      <c r="L187" s="8"/>
      <c r="M187" s="8"/>
      <c r="N187" s="8"/>
      <c r="O187" s="8"/>
      <c r="P187" s="8"/>
    </row>
    <row r="188" spans="1:16" s="38" customFormat="1" ht="59.25" customHeight="1">
      <c r="A188" s="78" t="s">
        <v>243</v>
      </c>
      <c r="B188" s="78"/>
      <c r="C188" s="78"/>
      <c r="D188" s="78"/>
      <c r="E188" s="78"/>
      <c r="F188" s="78"/>
      <c r="G188" s="78"/>
      <c r="H188" s="78"/>
      <c r="I188" s="78"/>
      <c r="J188" s="78"/>
      <c r="K188" s="8"/>
      <c r="L188" s="8"/>
      <c r="M188" s="8"/>
      <c r="N188" s="8"/>
      <c r="O188" s="8"/>
      <c r="P188" s="8"/>
    </row>
    <row r="189" spans="1:16" s="38" customFormat="1" ht="36.75" customHeight="1">
      <c r="A189" s="98" t="s">
        <v>174</v>
      </c>
      <c r="B189" s="98"/>
      <c r="C189" s="98"/>
      <c r="D189" s="98"/>
      <c r="E189" s="98"/>
      <c r="F189" s="98"/>
      <c r="G189" s="98"/>
      <c r="H189" s="98"/>
      <c r="I189" s="98"/>
      <c r="J189" s="98"/>
      <c r="K189" s="8"/>
      <c r="L189" s="8"/>
      <c r="M189" s="8"/>
      <c r="N189" s="8"/>
      <c r="O189" s="8"/>
      <c r="P189" s="8"/>
    </row>
    <row r="190" spans="1:16" s="38" customFormat="1" ht="33" customHeight="1">
      <c r="A190" s="90" t="s">
        <v>244</v>
      </c>
      <c r="B190" s="90"/>
      <c r="C190" s="90"/>
      <c r="D190" s="90"/>
      <c r="E190" s="90"/>
      <c r="F190" s="90"/>
      <c r="G190" s="90"/>
      <c r="H190" s="90"/>
      <c r="I190" s="90"/>
      <c r="J190" s="90"/>
      <c r="K190" s="8"/>
      <c r="L190" s="8"/>
      <c r="M190" s="8"/>
      <c r="N190" s="8"/>
      <c r="O190" s="8"/>
      <c r="P190" s="8"/>
    </row>
    <row r="191" spans="1:16" s="38" customFormat="1" ht="11.25" customHeight="1">
      <c r="D191" s="10"/>
      <c r="K191" s="8"/>
      <c r="L191" s="8"/>
      <c r="M191" s="8"/>
      <c r="N191" s="8"/>
      <c r="O191" s="8"/>
      <c r="P191" s="8"/>
    </row>
    <row r="192" spans="1:16" s="38" customFormat="1" ht="12" hidden="1" customHeight="1">
      <c r="D192" s="10"/>
      <c r="K192" s="8"/>
      <c r="L192" s="8"/>
      <c r="M192" s="8"/>
      <c r="N192" s="8"/>
      <c r="O192" s="8"/>
      <c r="P192" s="8"/>
    </row>
    <row r="193" spans="1:16" s="38" customFormat="1" ht="34.5" customHeight="1">
      <c r="D193" s="36"/>
      <c r="F193" s="33"/>
      <c r="G193" s="98" t="s">
        <v>175</v>
      </c>
      <c r="H193" s="98"/>
      <c r="I193" s="98"/>
      <c r="K193" s="8"/>
      <c r="L193" s="8"/>
      <c r="M193" s="8"/>
      <c r="N193" s="8"/>
      <c r="O193" s="8"/>
      <c r="P193" s="8"/>
    </row>
    <row r="194" spans="1:16" s="38" customFormat="1" ht="12" hidden="1" customHeight="1">
      <c r="D194" s="10"/>
      <c r="K194" s="8"/>
      <c r="L194" s="8"/>
      <c r="M194" s="8"/>
      <c r="N194" s="8"/>
      <c r="O194" s="8"/>
      <c r="P194" s="8"/>
    </row>
    <row r="195" spans="1:16" s="38" customFormat="1" ht="21" customHeight="1">
      <c r="C195" s="51"/>
      <c r="D195" s="37"/>
      <c r="E195" s="51"/>
      <c r="F195" s="33"/>
      <c r="G195" s="98" t="s">
        <v>176</v>
      </c>
      <c r="H195" s="98"/>
      <c r="I195" s="98"/>
      <c r="K195" s="8"/>
      <c r="L195" s="8"/>
      <c r="M195" s="8"/>
      <c r="N195" s="8"/>
      <c r="O195" s="8"/>
      <c r="P195" s="8"/>
    </row>
    <row r="196" spans="1:16" s="38" customFormat="1" ht="15.75" customHeight="1">
      <c r="A196" s="34"/>
      <c r="D196" s="10"/>
      <c r="K196" s="8"/>
      <c r="L196" s="8"/>
      <c r="M196" s="8"/>
      <c r="N196" s="8"/>
      <c r="O196" s="8"/>
      <c r="P196" s="8"/>
    </row>
    <row r="197" spans="1:16" s="38" customFormat="1">
      <c r="D197" s="10"/>
      <c r="K197" s="8"/>
      <c r="L197" s="8"/>
      <c r="M197" s="8"/>
      <c r="N197" s="8"/>
      <c r="O197" s="8"/>
      <c r="P197" s="8"/>
    </row>
    <row r="198" spans="1:16" s="38" customFormat="1">
      <c r="D198" s="10"/>
      <c r="K198" s="8"/>
      <c r="L198" s="8"/>
      <c r="M198" s="8"/>
      <c r="N198" s="8"/>
      <c r="O198" s="8"/>
      <c r="P198" s="8"/>
    </row>
    <row r="199" spans="1:16" s="38" customFormat="1">
      <c r="D199" s="10"/>
      <c r="K199" s="8"/>
      <c r="L199" s="8"/>
      <c r="M199" s="8"/>
      <c r="N199" s="8"/>
      <c r="O199" s="8"/>
      <c r="P199" s="8"/>
    </row>
    <row r="200" spans="1:16" s="38" customFormat="1">
      <c r="D200" s="10"/>
      <c r="F200" s="33"/>
      <c r="G200" s="27"/>
      <c r="K200" s="8"/>
      <c r="L200" s="8"/>
      <c r="M200" s="8"/>
      <c r="N200" s="8"/>
      <c r="O200" s="8"/>
      <c r="P200" s="8"/>
    </row>
    <row r="201" spans="1:16" s="38" customFormat="1">
      <c r="D201" s="10"/>
      <c r="F201" s="33"/>
      <c r="K201" s="8"/>
      <c r="L201" s="8"/>
      <c r="M201" s="8"/>
      <c r="N201" s="8"/>
      <c r="O201" s="8"/>
      <c r="P201" s="8"/>
    </row>
    <row r="202" spans="1:16" s="38" customFormat="1">
      <c r="D202" s="10"/>
      <c r="F202" s="33"/>
      <c r="K202" s="8"/>
      <c r="L202" s="8"/>
      <c r="M202" s="8"/>
      <c r="N202" s="8"/>
      <c r="O202" s="8"/>
      <c r="P202" s="8"/>
    </row>
    <row r="203" spans="1:16" s="38" customFormat="1">
      <c r="D203" s="10"/>
      <c r="F203" s="33"/>
      <c r="K203" s="8"/>
      <c r="L203" s="8"/>
      <c r="M203" s="8"/>
      <c r="N203" s="8"/>
      <c r="O203" s="8"/>
      <c r="P203" s="8"/>
    </row>
    <row r="204" spans="1:16" s="38" customFormat="1">
      <c r="D204" s="10"/>
      <c r="F204" s="33"/>
      <c r="K204" s="8"/>
      <c r="L204" s="8"/>
      <c r="M204" s="8"/>
      <c r="N204" s="8"/>
      <c r="O204" s="8"/>
      <c r="P204" s="8"/>
    </row>
    <row r="205" spans="1:16" s="38" customFormat="1">
      <c r="D205" s="10"/>
      <c r="K205" s="8"/>
      <c r="L205" s="8"/>
      <c r="M205" s="8"/>
      <c r="N205" s="8"/>
      <c r="O205" s="8"/>
      <c r="P205" s="8"/>
    </row>
    <row r="206" spans="1:16" s="38" customFormat="1">
      <c r="D206" s="10"/>
      <c r="F206" s="33"/>
      <c r="K206" s="8"/>
      <c r="L206" s="8"/>
      <c r="M206" s="8"/>
      <c r="N206" s="8"/>
      <c r="O206" s="8"/>
      <c r="P206" s="8"/>
    </row>
    <row r="207" spans="1:16" s="38" customFormat="1">
      <c r="D207" s="10"/>
      <c r="K207" s="8"/>
      <c r="L207" s="8"/>
      <c r="M207" s="8"/>
      <c r="N207" s="8"/>
      <c r="O207" s="8"/>
      <c r="P207" s="8"/>
    </row>
    <row r="211" spans="4:16" s="1" customFormat="1">
      <c r="D211" s="5"/>
      <c r="E211" s="2"/>
      <c r="F211" s="2"/>
      <c r="G211" s="4"/>
      <c r="H211" s="4"/>
      <c r="I211" s="4"/>
      <c r="J211" s="4"/>
      <c r="K211" s="43"/>
      <c r="L211" s="43"/>
      <c r="M211" s="43"/>
      <c r="N211" s="43"/>
      <c r="O211" s="43"/>
      <c r="P211" s="43"/>
    </row>
    <row r="212" spans="4:16" s="1" customFormat="1">
      <c r="D212" s="5"/>
      <c r="E212" s="2"/>
      <c r="F212" s="2"/>
      <c r="G212" s="4"/>
      <c r="H212" s="4"/>
      <c r="I212" s="4"/>
      <c r="J212" s="4"/>
      <c r="K212" s="43"/>
      <c r="L212" s="43"/>
      <c r="M212" s="43"/>
      <c r="N212" s="43"/>
      <c r="O212" s="43"/>
      <c r="P212" s="43"/>
    </row>
    <row r="213" spans="4:16" s="1" customFormat="1" ht="101.25" customHeight="1">
      <c r="D213" s="5"/>
      <c r="E213" s="2"/>
      <c r="F213" s="2"/>
      <c r="G213" s="4"/>
      <c r="H213" s="4"/>
      <c r="I213" s="4"/>
      <c r="J213" s="4"/>
      <c r="K213" s="43"/>
      <c r="L213" s="43"/>
      <c r="M213" s="43"/>
      <c r="N213" s="43"/>
      <c r="O213" s="43"/>
      <c r="P213" s="43"/>
    </row>
    <row r="214" spans="4:16" s="1" customFormat="1">
      <c r="D214" s="5"/>
      <c r="E214" s="2"/>
      <c r="F214" s="2"/>
      <c r="G214" s="4"/>
      <c r="H214" s="4"/>
      <c r="I214" s="4"/>
      <c r="J214" s="4"/>
      <c r="K214" s="43"/>
      <c r="L214" s="43"/>
      <c r="M214" s="43"/>
      <c r="N214" s="43"/>
      <c r="O214" s="43"/>
      <c r="P214" s="43"/>
    </row>
    <row r="215" spans="4:16" s="1" customFormat="1">
      <c r="D215" s="5"/>
      <c r="E215" s="2"/>
      <c r="F215" s="2"/>
      <c r="G215" s="4"/>
      <c r="H215" s="4"/>
      <c r="I215" s="4"/>
      <c r="J215" s="4"/>
      <c r="K215" s="43"/>
      <c r="L215" s="43"/>
      <c r="M215" s="43"/>
      <c r="N215" s="43"/>
      <c r="O215" s="43"/>
      <c r="P215" s="43"/>
    </row>
    <row r="216" spans="4:16" s="1" customFormat="1">
      <c r="D216" s="5"/>
      <c r="E216" s="2"/>
      <c r="F216" s="2"/>
      <c r="G216" s="4"/>
      <c r="H216" s="4"/>
      <c r="I216" s="4"/>
      <c r="J216" s="4"/>
      <c r="K216" s="43"/>
      <c r="L216" s="43"/>
      <c r="M216" s="43"/>
      <c r="N216" s="43"/>
      <c r="O216" s="43"/>
      <c r="P216" s="43"/>
    </row>
    <row r="217" spans="4:16" s="1" customFormat="1">
      <c r="D217" s="5"/>
      <c r="E217" s="2"/>
      <c r="F217" s="2"/>
      <c r="G217" s="4"/>
      <c r="H217" s="4"/>
      <c r="I217" s="4"/>
      <c r="J217" s="4"/>
      <c r="K217" s="43"/>
      <c r="L217" s="43"/>
      <c r="M217" s="43"/>
      <c r="N217" s="43"/>
      <c r="O217" s="43"/>
      <c r="P217" s="43"/>
    </row>
    <row r="218" spans="4:16" s="1" customFormat="1">
      <c r="D218" s="5"/>
      <c r="E218" s="2"/>
      <c r="F218" s="2"/>
      <c r="G218" s="4"/>
      <c r="H218" s="4"/>
      <c r="I218" s="4"/>
      <c r="J218" s="4"/>
      <c r="K218" s="43"/>
      <c r="L218" s="43"/>
      <c r="M218" s="43"/>
      <c r="N218" s="43"/>
      <c r="O218" s="43"/>
      <c r="P218" s="43"/>
    </row>
    <row r="219" spans="4:16" s="1" customFormat="1">
      <c r="D219" s="5"/>
      <c r="E219" s="2"/>
      <c r="F219" s="2"/>
      <c r="G219" s="4"/>
      <c r="H219" s="4"/>
      <c r="I219" s="4"/>
      <c r="J219" s="4"/>
      <c r="K219" s="43"/>
      <c r="L219" s="43"/>
      <c r="M219" s="43"/>
      <c r="N219" s="43"/>
      <c r="O219" s="43"/>
      <c r="P219" s="43"/>
    </row>
    <row r="220" spans="4:16" s="1" customFormat="1">
      <c r="D220" s="5"/>
      <c r="E220" s="2"/>
      <c r="F220" s="2"/>
      <c r="G220" s="4"/>
      <c r="H220" s="4"/>
      <c r="I220" s="4"/>
      <c r="J220" s="4"/>
      <c r="K220" s="43"/>
      <c r="L220" s="43"/>
      <c r="M220" s="43"/>
      <c r="N220" s="43"/>
      <c r="O220" s="43"/>
      <c r="P220" s="43"/>
    </row>
    <row r="221" spans="4:16" s="1" customFormat="1">
      <c r="D221" s="5"/>
      <c r="E221" s="2"/>
      <c r="F221" s="2"/>
      <c r="G221" s="4"/>
      <c r="H221" s="4"/>
      <c r="I221" s="4"/>
      <c r="J221" s="4"/>
      <c r="K221" s="43"/>
      <c r="L221" s="43"/>
      <c r="M221" s="43"/>
      <c r="N221" s="43"/>
      <c r="O221" s="43"/>
      <c r="P221" s="43"/>
    </row>
    <row r="222" spans="4:16" s="1" customFormat="1">
      <c r="D222" s="5"/>
      <c r="E222" s="2"/>
      <c r="F222" s="2"/>
      <c r="G222" s="4"/>
      <c r="H222" s="4"/>
      <c r="I222" s="4"/>
      <c r="J222" s="4"/>
      <c r="K222" s="43"/>
      <c r="L222" s="43"/>
      <c r="M222" s="43"/>
      <c r="N222" s="43"/>
      <c r="O222" s="43"/>
      <c r="P222" s="43"/>
    </row>
    <row r="223" spans="4:16" s="1" customFormat="1">
      <c r="D223" s="5"/>
      <c r="E223" s="2"/>
      <c r="F223" s="2"/>
      <c r="G223" s="4"/>
      <c r="H223" s="4"/>
      <c r="I223" s="4"/>
      <c r="J223" s="4"/>
      <c r="K223" s="43"/>
      <c r="L223" s="43"/>
      <c r="M223" s="43"/>
      <c r="N223" s="43"/>
      <c r="O223" s="43"/>
      <c r="P223" s="43"/>
    </row>
    <row r="224" spans="4:16" s="1" customFormat="1">
      <c r="D224" s="5"/>
      <c r="E224" s="2"/>
      <c r="F224" s="2"/>
      <c r="G224" s="4"/>
      <c r="H224" s="4"/>
      <c r="I224" s="4"/>
      <c r="J224" s="4"/>
      <c r="K224" s="43"/>
      <c r="L224" s="43"/>
      <c r="M224" s="43"/>
      <c r="N224" s="43"/>
      <c r="O224" s="43"/>
      <c r="P224" s="43"/>
    </row>
    <row r="225" spans="4:16" s="1" customFormat="1">
      <c r="D225" s="5"/>
      <c r="E225" s="2"/>
      <c r="F225" s="2"/>
      <c r="G225" s="4"/>
      <c r="H225" s="4"/>
      <c r="I225" s="4"/>
      <c r="J225" s="4"/>
      <c r="K225" s="43"/>
      <c r="L225" s="43"/>
      <c r="M225" s="43"/>
      <c r="N225" s="43"/>
      <c r="O225" s="43"/>
      <c r="P225" s="43"/>
    </row>
    <row r="226" spans="4:16" s="1" customFormat="1">
      <c r="D226" s="5"/>
      <c r="E226" s="2"/>
      <c r="F226" s="2"/>
      <c r="G226" s="4"/>
      <c r="H226" s="4"/>
      <c r="I226" s="4"/>
      <c r="J226" s="4"/>
      <c r="K226" s="43"/>
      <c r="L226" s="43"/>
      <c r="M226" s="43"/>
      <c r="N226" s="43"/>
      <c r="O226" s="43"/>
      <c r="P226" s="43"/>
    </row>
    <row r="227" spans="4:16" s="1" customFormat="1">
      <c r="D227" s="5"/>
      <c r="E227" s="2"/>
      <c r="F227" s="2"/>
      <c r="G227" s="4"/>
      <c r="H227" s="4"/>
      <c r="I227" s="4"/>
      <c r="J227" s="4"/>
      <c r="K227" s="43"/>
      <c r="L227" s="43"/>
      <c r="M227" s="43"/>
      <c r="N227" s="43"/>
      <c r="O227" s="43"/>
      <c r="P227" s="43"/>
    </row>
    <row r="228" spans="4:16" s="1" customFormat="1">
      <c r="D228" s="5"/>
      <c r="E228" s="2"/>
      <c r="F228" s="2"/>
      <c r="G228" s="4"/>
      <c r="H228" s="4"/>
      <c r="I228" s="4"/>
      <c r="J228" s="4"/>
      <c r="K228" s="43"/>
      <c r="L228" s="43"/>
      <c r="M228" s="43"/>
      <c r="N228" s="43"/>
      <c r="O228" s="43"/>
      <c r="P228" s="43"/>
    </row>
    <row r="229" spans="4:16" s="1" customFormat="1">
      <c r="D229" s="5"/>
      <c r="E229" s="2"/>
      <c r="F229" s="2"/>
      <c r="G229" s="4"/>
      <c r="H229" s="4"/>
      <c r="I229" s="4"/>
      <c r="J229" s="4"/>
      <c r="K229" s="43"/>
      <c r="L229" s="43"/>
      <c r="M229" s="43"/>
      <c r="N229" s="43"/>
      <c r="O229" s="43"/>
      <c r="P229" s="43"/>
    </row>
    <row r="230" spans="4:16" s="1" customFormat="1">
      <c r="D230" s="5"/>
      <c r="E230" s="2"/>
      <c r="F230" s="2"/>
      <c r="G230" s="4"/>
      <c r="H230" s="4"/>
      <c r="I230" s="4"/>
      <c r="J230" s="4"/>
      <c r="K230" s="43"/>
      <c r="L230" s="43"/>
      <c r="M230" s="43"/>
      <c r="N230" s="43"/>
      <c r="O230" s="43"/>
      <c r="P230" s="43"/>
    </row>
    <row r="231" spans="4:16" s="1" customFormat="1">
      <c r="D231" s="5"/>
      <c r="E231" s="2"/>
      <c r="F231" s="2"/>
      <c r="G231" s="4"/>
      <c r="H231" s="4"/>
      <c r="I231" s="4"/>
      <c r="J231" s="4"/>
      <c r="K231" s="43"/>
      <c r="L231" s="43"/>
      <c r="M231" s="43"/>
      <c r="N231" s="43"/>
      <c r="O231" s="43"/>
      <c r="P231" s="43"/>
    </row>
    <row r="232" spans="4:16" s="1" customFormat="1">
      <c r="D232" s="5"/>
      <c r="E232" s="2"/>
      <c r="F232" s="2"/>
      <c r="G232" s="4"/>
      <c r="H232" s="4"/>
      <c r="I232" s="4"/>
      <c r="J232" s="4"/>
      <c r="K232" s="43"/>
      <c r="L232" s="43"/>
      <c r="M232" s="43"/>
      <c r="N232" s="43"/>
      <c r="O232" s="43"/>
      <c r="P232" s="43"/>
    </row>
    <row r="233" spans="4:16" s="1" customFormat="1">
      <c r="D233" s="5"/>
      <c r="E233" s="2"/>
      <c r="F233" s="2"/>
      <c r="G233" s="4"/>
      <c r="H233" s="4"/>
      <c r="I233" s="4"/>
      <c r="J233" s="4"/>
      <c r="K233" s="43"/>
      <c r="L233" s="43"/>
      <c r="M233" s="43"/>
      <c r="N233" s="43"/>
      <c r="O233" s="43"/>
      <c r="P233" s="43"/>
    </row>
    <row r="234" spans="4:16" s="1" customFormat="1">
      <c r="D234" s="5"/>
      <c r="E234" s="2"/>
      <c r="F234" s="2"/>
      <c r="G234" s="4"/>
      <c r="H234" s="4"/>
      <c r="I234" s="4"/>
      <c r="J234" s="4"/>
      <c r="K234" s="43"/>
      <c r="L234" s="43"/>
      <c r="M234" s="43"/>
      <c r="N234" s="43"/>
      <c r="O234" s="43"/>
      <c r="P234" s="43"/>
    </row>
    <row r="235" spans="4:16" s="1" customFormat="1">
      <c r="D235" s="5"/>
      <c r="E235" s="2"/>
      <c r="F235" s="2"/>
      <c r="G235" s="4"/>
      <c r="H235" s="4"/>
      <c r="I235" s="4"/>
      <c r="J235" s="4"/>
      <c r="K235" s="43"/>
      <c r="L235" s="43"/>
      <c r="M235" s="43"/>
      <c r="N235" s="43"/>
      <c r="O235" s="43"/>
      <c r="P235" s="43"/>
    </row>
    <row r="236" spans="4:16" s="1" customFormat="1">
      <c r="D236" s="5"/>
      <c r="E236" s="2"/>
      <c r="F236" s="2"/>
      <c r="G236" s="4"/>
      <c r="H236" s="4"/>
      <c r="I236" s="4"/>
      <c r="J236" s="4"/>
      <c r="K236" s="43"/>
      <c r="L236" s="43"/>
      <c r="M236" s="43"/>
      <c r="N236" s="43"/>
      <c r="O236" s="43"/>
      <c r="P236" s="43"/>
    </row>
    <row r="237" spans="4:16" s="1" customFormat="1">
      <c r="D237" s="5"/>
      <c r="E237" s="2"/>
      <c r="F237" s="2"/>
      <c r="G237" s="4"/>
      <c r="H237" s="4"/>
      <c r="I237" s="4"/>
      <c r="J237" s="4"/>
      <c r="K237" s="43"/>
      <c r="L237" s="43"/>
      <c r="M237" s="43"/>
      <c r="N237" s="43"/>
      <c r="O237" s="43"/>
      <c r="P237" s="43"/>
    </row>
    <row r="238" spans="4:16" s="1" customFormat="1">
      <c r="D238" s="5"/>
      <c r="E238" s="2"/>
      <c r="F238" s="2"/>
      <c r="G238" s="4"/>
      <c r="H238" s="4"/>
      <c r="I238" s="4"/>
      <c r="J238" s="4"/>
      <c r="K238" s="43"/>
      <c r="L238" s="43"/>
      <c r="M238" s="43"/>
      <c r="N238" s="43"/>
      <c r="O238" s="43"/>
      <c r="P238" s="43"/>
    </row>
    <row r="239" spans="4:16" s="1" customFormat="1">
      <c r="D239" s="5"/>
      <c r="E239" s="2"/>
      <c r="F239" s="2"/>
      <c r="G239" s="4"/>
      <c r="H239" s="4"/>
      <c r="I239" s="4"/>
      <c r="J239" s="4"/>
      <c r="K239" s="43"/>
      <c r="L239" s="43"/>
      <c r="M239" s="43"/>
      <c r="N239" s="43"/>
      <c r="O239" s="43"/>
      <c r="P239" s="43"/>
    </row>
    <row r="240" spans="4:16" s="1" customFormat="1">
      <c r="D240" s="5"/>
      <c r="E240" s="2"/>
      <c r="F240" s="2"/>
      <c r="G240" s="4"/>
      <c r="H240" s="4"/>
      <c r="I240" s="4"/>
      <c r="J240" s="4"/>
      <c r="K240" s="43"/>
      <c r="L240" s="43"/>
      <c r="M240" s="43"/>
      <c r="N240" s="43"/>
      <c r="O240" s="43"/>
      <c r="P240" s="43"/>
    </row>
    <row r="241" spans="1:16" s="1" customFormat="1">
      <c r="D241" s="5"/>
      <c r="E241" s="2"/>
      <c r="F241" s="2"/>
      <c r="G241" s="4"/>
      <c r="H241" s="4"/>
      <c r="I241" s="4"/>
      <c r="J241" s="4"/>
      <c r="K241" s="43"/>
      <c r="L241" s="43"/>
      <c r="M241" s="43"/>
      <c r="N241" s="43"/>
      <c r="O241" s="43"/>
      <c r="P241" s="43"/>
    </row>
    <row r="242" spans="1:16" s="1" customFormat="1">
      <c r="D242" s="5"/>
      <c r="E242" s="2"/>
      <c r="F242" s="2"/>
      <c r="G242" s="4"/>
      <c r="H242" s="4"/>
      <c r="I242" s="4"/>
      <c r="J242" s="4"/>
      <c r="K242" s="43"/>
      <c r="L242" s="43"/>
      <c r="M242" s="43"/>
      <c r="N242" s="43"/>
      <c r="O242" s="43"/>
      <c r="P242" s="43"/>
    </row>
    <row r="243" spans="1:16">
      <c r="A243" s="1"/>
      <c r="B243" s="1"/>
      <c r="C243" s="1"/>
      <c r="D243" s="5"/>
      <c r="E243" s="2"/>
      <c r="F243" s="2"/>
      <c r="G243" s="4"/>
      <c r="H243" s="4"/>
      <c r="I243" s="4"/>
      <c r="J243" s="4"/>
    </row>
  </sheetData>
  <mergeCells count="135">
    <mergeCell ref="J32:J35"/>
    <mergeCell ref="A25:A26"/>
    <mergeCell ref="B25:B26"/>
    <mergeCell ref="D25:D26"/>
    <mergeCell ref="G25:G26"/>
    <mergeCell ref="I25:I26"/>
    <mergeCell ref="J41:J45"/>
    <mergeCell ref="A56:A57"/>
    <mergeCell ref="B56:B57"/>
    <mergeCell ref="D56:D57"/>
    <mergeCell ref="G56:G57"/>
    <mergeCell ref="I56:I57"/>
    <mergeCell ref="J56:J57"/>
    <mergeCell ref="A41:A45"/>
    <mergeCell ref="B41:B45"/>
    <mergeCell ref="D41:D45"/>
    <mergeCell ref="G41:G45"/>
    <mergeCell ref="I41:I45"/>
    <mergeCell ref="A15:J15"/>
    <mergeCell ref="A1:J1"/>
    <mergeCell ref="A2:J2"/>
    <mergeCell ref="A3:J3"/>
    <mergeCell ref="A5:J5"/>
    <mergeCell ref="A6:C6"/>
    <mergeCell ref="A7:C7"/>
    <mergeCell ref="A8:J8"/>
    <mergeCell ref="A9:J9"/>
    <mergeCell ref="A11:J11"/>
    <mergeCell ref="A13:J13"/>
    <mergeCell ref="A14:J14"/>
    <mergeCell ref="A16:J16"/>
    <mergeCell ref="A17:J17"/>
    <mergeCell ref="A19:A20"/>
    <mergeCell ref="B19:B20"/>
    <mergeCell ref="C19:C20"/>
    <mergeCell ref="D19:D20"/>
    <mergeCell ref="E19:E20"/>
    <mergeCell ref="F19:F20"/>
    <mergeCell ref="G19:G20"/>
    <mergeCell ref="H19:H20"/>
    <mergeCell ref="I19:I20"/>
    <mergeCell ref="J19:J20"/>
    <mergeCell ref="A23:A24"/>
    <mergeCell ref="B23:B24"/>
    <mergeCell ref="D23:D24"/>
    <mergeCell ref="G23:G24"/>
    <mergeCell ref="I23:I24"/>
    <mergeCell ref="J23:J24"/>
    <mergeCell ref="J36:J40"/>
    <mergeCell ref="A28:A31"/>
    <mergeCell ref="B28:B31"/>
    <mergeCell ref="D28:D31"/>
    <mergeCell ref="G28:G31"/>
    <mergeCell ref="I28:I31"/>
    <mergeCell ref="J28:J31"/>
    <mergeCell ref="A36:A40"/>
    <mergeCell ref="B36:B40"/>
    <mergeCell ref="D36:D40"/>
    <mergeCell ref="G36:G40"/>
    <mergeCell ref="I36:I40"/>
    <mergeCell ref="J25:J26"/>
    <mergeCell ref="A32:A35"/>
    <mergeCell ref="B32:B35"/>
    <mergeCell ref="D32:D35"/>
    <mergeCell ref="G32:G35"/>
    <mergeCell ref="I32:I35"/>
    <mergeCell ref="J60:J61"/>
    <mergeCell ref="A54:A55"/>
    <mergeCell ref="B54:B55"/>
    <mergeCell ref="D54:D55"/>
    <mergeCell ref="G54:G55"/>
    <mergeCell ref="I54:I55"/>
    <mergeCell ref="J54:J55"/>
    <mergeCell ref="A60:A61"/>
    <mergeCell ref="B60:B61"/>
    <mergeCell ref="D60:D61"/>
    <mergeCell ref="G60:G61"/>
    <mergeCell ref="I60:I61"/>
    <mergeCell ref="J72:J73"/>
    <mergeCell ref="A62:A65"/>
    <mergeCell ref="B62:B65"/>
    <mergeCell ref="D62:D65"/>
    <mergeCell ref="G62:G65"/>
    <mergeCell ref="I62:I65"/>
    <mergeCell ref="J62:J65"/>
    <mergeCell ref="A66:A69"/>
    <mergeCell ref="B66:B69"/>
    <mergeCell ref="D66:D69"/>
    <mergeCell ref="G66:G69"/>
    <mergeCell ref="I66:I69"/>
    <mergeCell ref="J66:J69"/>
    <mergeCell ref="A72:A73"/>
    <mergeCell ref="B72:B73"/>
    <mergeCell ref="D72:D73"/>
    <mergeCell ref="G72:G73"/>
    <mergeCell ref="I72:I73"/>
    <mergeCell ref="J78:J79"/>
    <mergeCell ref="A74:A75"/>
    <mergeCell ref="B74:B75"/>
    <mergeCell ref="D74:D75"/>
    <mergeCell ref="H74:H75"/>
    <mergeCell ref="I74:I75"/>
    <mergeCell ref="J74:J75"/>
    <mergeCell ref="A76:A77"/>
    <mergeCell ref="B76:B77"/>
    <mergeCell ref="D76:D77"/>
    <mergeCell ref="H76:H77"/>
    <mergeCell ref="I76:I77"/>
    <mergeCell ref="J76:J77"/>
    <mergeCell ref="B78:B79"/>
    <mergeCell ref="D78:D79"/>
    <mergeCell ref="G78:G79"/>
    <mergeCell ref="I78:I79"/>
    <mergeCell ref="A78:A80"/>
    <mergeCell ref="A82:A87"/>
    <mergeCell ref="B82:B87"/>
    <mergeCell ref="D82:D83"/>
    <mergeCell ref="G82:G83"/>
    <mergeCell ref="I82:I83"/>
    <mergeCell ref="G193:I193"/>
    <mergeCell ref="G195:I195"/>
    <mergeCell ref="A186:J186"/>
    <mergeCell ref="A187:J187"/>
    <mergeCell ref="A188:J188"/>
    <mergeCell ref="A189:J189"/>
    <mergeCell ref="A190:J190"/>
    <mergeCell ref="J82:J83"/>
    <mergeCell ref="D86:D87"/>
    <mergeCell ref="G86:G87"/>
    <mergeCell ref="I86:I87"/>
    <mergeCell ref="J86:J87"/>
    <mergeCell ref="D84:D85"/>
    <mergeCell ref="G84:G85"/>
    <mergeCell ref="I84:I85"/>
    <mergeCell ref="J84:J85"/>
  </mergeCells>
  <printOptions horizontalCentered="1"/>
  <pageMargins left="0.7" right="0.7" top="0.75" bottom="0.75" header="0.3" footer="0.3"/>
  <pageSetup paperSize="9" scale="75" orientation="landscape" r:id="rId1"/>
  <headerFooter alignWithMargins="0">
    <oddFooter>Stranica &amp;P od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vt:i4>
      </vt:variant>
      <vt:variant>
        <vt:lpstr>Imenovani rasponi</vt:lpstr>
      </vt:variant>
      <vt:variant>
        <vt:i4>1</vt:i4>
      </vt:variant>
    </vt:vector>
  </HeadingPairs>
  <TitlesOfParts>
    <vt:vector size="2" baseType="lpstr">
      <vt:lpstr>I.Izmjene Plana nabave 2016.god</vt:lpstr>
      <vt:lpstr>'I.Izmjene Plana nabave 2016.god'!Podrucje_ispisa</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Irena</dc:creator>
  <cp:lastModifiedBy>Irena</cp:lastModifiedBy>
  <cp:lastPrinted>2016-05-12T06:32:52Z</cp:lastPrinted>
  <dcterms:created xsi:type="dcterms:W3CDTF">2014-12-10T08:53:42Z</dcterms:created>
  <dcterms:modified xsi:type="dcterms:W3CDTF">2016-05-12T08:09:11Z</dcterms:modified>
</cp:coreProperties>
</file>