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9440" windowHeight="9975"/>
  </bookViews>
  <sheets>
    <sheet name=" Plan nabave 2016" sheetId="4" r:id="rId1"/>
  </sheets>
  <definedNames>
    <definedName name="_xlnm.Print_Area" localSheetId="0">' Plan nabave 2016'!$A$1:$J$143</definedName>
  </definedNames>
  <calcPr calcId="125725"/>
</workbook>
</file>

<file path=xl/calcChain.xml><?xml version="1.0" encoding="utf-8"?>
<calcChain xmlns="http://schemas.openxmlformats.org/spreadsheetml/2006/main">
  <c r="E34" i="4"/>
  <c r="E36"/>
  <c r="F99"/>
  <c r="F64"/>
  <c r="E87"/>
  <c r="F83"/>
  <c r="E85"/>
  <c r="E86"/>
  <c r="E84"/>
  <c r="E111"/>
  <c r="E107"/>
  <c r="E104"/>
  <c r="E96"/>
  <c r="E92"/>
  <c r="F76"/>
  <c r="E76" s="1"/>
  <c r="E68"/>
  <c r="E33"/>
  <c r="E131"/>
  <c r="E128"/>
  <c r="E130"/>
  <c r="E52"/>
  <c r="E53"/>
  <c r="E132"/>
  <c r="E74"/>
  <c r="E72"/>
  <c r="E129" l="1"/>
  <c r="E123" l="1"/>
  <c r="E114"/>
  <c r="E113"/>
  <c r="E112"/>
  <c r="E103"/>
  <c r="E95"/>
  <c r="E89"/>
  <c r="E63"/>
  <c r="E62"/>
  <c r="E47"/>
  <c r="E41"/>
  <c r="E35"/>
  <c r="E127" l="1"/>
  <c r="E126"/>
  <c r="E125"/>
  <c r="E124"/>
  <c r="E120"/>
  <c r="E119"/>
  <c r="E118"/>
  <c r="E117"/>
  <c r="E116"/>
  <c r="E115"/>
  <c r="F110"/>
  <c r="E110" s="1"/>
  <c r="E109"/>
  <c r="E108"/>
  <c r="E106"/>
  <c r="E105"/>
  <c r="F102"/>
  <c r="E102" s="1"/>
  <c r="E101"/>
  <c r="E100"/>
  <c r="E99"/>
  <c r="E98"/>
  <c r="E97"/>
  <c r="E94"/>
  <c r="E93"/>
  <c r="E91"/>
  <c r="E90"/>
  <c r="E88"/>
  <c r="E83"/>
  <c r="E82"/>
  <c r="E81"/>
  <c r="E80"/>
  <c r="E79"/>
  <c r="E78"/>
  <c r="E77"/>
  <c r="E75"/>
  <c r="E73"/>
  <c r="E71"/>
  <c r="E70"/>
  <c r="E67"/>
  <c r="E66"/>
  <c r="E65"/>
  <c r="E61"/>
  <c r="E60"/>
  <c r="E59"/>
  <c r="E58"/>
  <c r="E57"/>
  <c r="E56"/>
  <c r="E55"/>
  <c r="E54"/>
  <c r="E51"/>
  <c r="E50"/>
  <c r="E49"/>
  <c r="E48"/>
  <c r="E46"/>
  <c r="E45"/>
  <c r="E44"/>
  <c r="E43"/>
  <c r="E42"/>
  <c r="E40"/>
  <c r="E39"/>
  <c r="E38"/>
  <c r="E37"/>
  <c r="E31"/>
  <c r="E30"/>
  <c r="E29"/>
  <c r="E28"/>
  <c r="E27"/>
  <c r="E26"/>
  <c r="E25"/>
  <c r="E24"/>
  <c r="E23"/>
  <c r="E22"/>
  <c r="E64" l="1"/>
  <c r="F133"/>
  <c r="E69"/>
  <c r="E32"/>
  <c r="E122"/>
  <c r="E133" l="1"/>
</calcChain>
</file>

<file path=xl/sharedStrings.xml><?xml version="1.0" encoding="utf-8"?>
<sst xmlns="http://schemas.openxmlformats.org/spreadsheetml/2006/main" count="442" uniqueCount="249">
  <si>
    <t>" DOM ZA STARIJE I NEMOĆNE OSOBE POŽEGA"</t>
  </si>
  <si>
    <t>Dr.Filipa Potrebice 2a, 34000 Požega</t>
  </si>
  <si>
    <t xml:space="preserve">       Članak 1.</t>
  </si>
  <si>
    <t xml:space="preserve">      Članak 2.</t>
  </si>
  <si>
    <t>Nabava će se vršiti po slijedećim predmetima nabave (istovrsnim robama, radovima i uslugama):</t>
  </si>
  <si>
    <t>REDNI BROJ</t>
  </si>
  <si>
    <t xml:space="preserve">NAZIV PREDMETA NABAVE </t>
  </si>
  <si>
    <t>Računski plan</t>
  </si>
  <si>
    <t>Evidencijski broj nabave</t>
  </si>
  <si>
    <t>PROCIJENJENA VRIJEDNOST NABAVE ROBA/RADOVA,USLUGA</t>
  </si>
  <si>
    <t>PLANIRANA VRIJEDNOST NABAVE ROBA/RADOVA,USLUGA</t>
  </si>
  <si>
    <t>VRSTA POSTUPKA NABAVE</t>
  </si>
  <si>
    <t>UGOVOR O NABAVI/OKVIRNI SPORAZUM</t>
  </si>
  <si>
    <t>PLANIRANI POČETAK</t>
  </si>
  <si>
    <t>PLANIRANO TRAJANJE UGOVORA/OS</t>
  </si>
  <si>
    <t>1.</t>
  </si>
  <si>
    <t>STRUČNO USAVRŠAVANJE ZAPOSLENIKA (seminari,tečajevi i sl.)</t>
  </si>
  <si>
    <t>Bagatelna nabava</t>
  </si>
  <si>
    <t>2.</t>
  </si>
  <si>
    <t xml:space="preserve"> UREDSKI MATERIJAL-grupa a) toneri za pisače</t>
  </si>
  <si>
    <t>Ugovor</t>
  </si>
  <si>
    <t>Prosinac 2014.</t>
  </si>
  <si>
    <t>01.01.2015.-31.12.2015.</t>
  </si>
  <si>
    <t xml:space="preserve"> UREDSKI MATERIJAL- grupa b) ostali uredski materijal</t>
  </si>
  <si>
    <t>3.</t>
  </si>
  <si>
    <t>Literatura (publikacije, časopisi, glasila, knjige i ostalo)</t>
  </si>
  <si>
    <t>4.</t>
  </si>
  <si>
    <t>Materijal i sredstva za čišćenje i održavanje- grupa a) Sredstva za pranje i čišćenje u kuhinji</t>
  </si>
  <si>
    <t>Materijal i sredstva za čišćenje i održavanje- grupa b) Ostala sredstva za čišćenje i osvježavanje prostora</t>
  </si>
  <si>
    <t>Materijal i sredstva za čišćenje i održavanje- grupa c) Sredstva za pranje rublja</t>
  </si>
  <si>
    <t>Materijal i sredstva za čišćenje i održavanje- grupa d) Ostali materijal i sredstva za čišćenje i održavanje</t>
  </si>
  <si>
    <t>5.</t>
  </si>
  <si>
    <t>Materijal za higijenske potrebe i njegu- grupa a) Sredstva za osobnu higijenu</t>
  </si>
  <si>
    <t>Materijal za higijenske potrebe i njegu- grupa b) Papirna konfekcija</t>
  </si>
  <si>
    <t>6.</t>
  </si>
  <si>
    <t xml:space="preserve"> RUKAVICE ZA JEDNOKRATNU UPORABU</t>
  </si>
  <si>
    <t>7.</t>
  </si>
  <si>
    <t>Ostali potrošni materijali  za potrebe redovnog poslovanja-  plastične vrečice, pvc posude, folije, spužve za domaćinstvo  i dr.</t>
  </si>
  <si>
    <t>8.</t>
  </si>
  <si>
    <t>9.</t>
  </si>
  <si>
    <t>Materijal za radnu okupaciju korisnika</t>
  </si>
  <si>
    <t>10.</t>
  </si>
  <si>
    <t xml:space="preserve">Svježe povrće- grupa a) Krumpir </t>
  </si>
  <si>
    <t>Svježe povrće - grupa b) Ostalo svježe povrće</t>
  </si>
  <si>
    <t>11.</t>
  </si>
  <si>
    <t xml:space="preserve"> Svježe voće</t>
  </si>
  <si>
    <t>12.</t>
  </si>
  <si>
    <t>Prerađeno, konzervirano, ukiseljeno i smrznuto voće i povrće, grupa a) ukiseljeno i prerađeno povrće i voće</t>
  </si>
  <si>
    <t>13.</t>
  </si>
  <si>
    <t xml:space="preserve"> MESO I MESNI PROIZVODI, grupa a) SUHOMESNATI, KONZERVIRANI I PRIPRAVLJENI  PROIZVODI OD MESA</t>
  </si>
  <si>
    <t>Otvoreni postupak javne nabave</t>
  </si>
  <si>
    <t xml:space="preserve"> MESO I MESNI PROIZVODI, grupa b) SVJEŽA PILETINA I PURETINA</t>
  </si>
  <si>
    <t xml:space="preserve"> MESO I MESNI PROIZVODI, grupa c) SVJEŽA JUNETINA I TELETINA</t>
  </si>
  <si>
    <t xml:space="preserve"> MESO I MESNI PROIZVODI, grupa d) SVJEŽA SVINJETINA</t>
  </si>
  <si>
    <t>14.</t>
  </si>
  <si>
    <t xml:space="preserve"> Smrznuta riba i proizvodi od ribe</t>
  </si>
  <si>
    <t>15.</t>
  </si>
  <si>
    <t xml:space="preserve"> MLIJEKO I MLIJEČNI PROIZVODI- grupa a) Mlijeko</t>
  </si>
  <si>
    <t xml:space="preserve"> MLIJEKO I MLIJEČNI PROIZVODI - grupa b) Mliječni proizvodi</t>
  </si>
  <si>
    <t>16.</t>
  </si>
  <si>
    <t>17.</t>
  </si>
  <si>
    <t>18.</t>
  </si>
  <si>
    <t>Tjestenina, grupa a) suha i svježa tjestenina</t>
  </si>
  <si>
    <t>Tjestenina, grupa b) smrznuti  proizvodi od tijesta</t>
  </si>
  <si>
    <t>19.</t>
  </si>
  <si>
    <t>Svježa jaja</t>
  </si>
  <si>
    <t>20.</t>
  </si>
  <si>
    <t>Ostali razni prehrambeni proizvodi, grupa a) dječja hrana</t>
  </si>
  <si>
    <t>21.</t>
  </si>
  <si>
    <t>Odjeća i obuća korisnika</t>
  </si>
  <si>
    <t>22.</t>
  </si>
  <si>
    <t>Električna energija, opskrba</t>
  </si>
  <si>
    <t>23.</t>
  </si>
  <si>
    <t>Mrežarina za električnu energiju</t>
  </si>
  <si>
    <t>sukladno čl.10 ZJN</t>
  </si>
  <si>
    <t>24.</t>
  </si>
  <si>
    <t>Prirodni plin</t>
  </si>
  <si>
    <t>25.</t>
  </si>
  <si>
    <t>Motorni benzin i dizel gorivo</t>
  </si>
  <si>
    <t>26.</t>
  </si>
  <si>
    <t>Materijal i dijelovi za tekuće i investicijsko održavanje građevinskih objekata</t>
  </si>
  <si>
    <t>27.</t>
  </si>
  <si>
    <t xml:space="preserve">Materijal i dijelovi za tekuće i investicijsko održavanje postrojenja i opreme </t>
  </si>
  <si>
    <t>28.</t>
  </si>
  <si>
    <t>Tekstilni proizvodi, sitni inventar</t>
  </si>
  <si>
    <t>29.</t>
  </si>
  <si>
    <t>30.</t>
  </si>
  <si>
    <t>31.</t>
  </si>
  <si>
    <t>Medicinska oprema, sitni inventar</t>
  </si>
  <si>
    <t>32.</t>
  </si>
  <si>
    <t>Sitni inventar  -ostalo</t>
  </si>
  <si>
    <t>33.</t>
  </si>
  <si>
    <t>Službena, radna i zaštitna odjeća</t>
  </si>
  <si>
    <t>34.</t>
  </si>
  <si>
    <t>Službena, radna i zaštitna obuća</t>
  </si>
  <si>
    <t>35.</t>
  </si>
  <si>
    <t>Usluge telefona, telefaksa</t>
  </si>
  <si>
    <t>36.</t>
  </si>
  <si>
    <t>Usluge interneta</t>
  </si>
  <si>
    <t>37.</t>
  </si>
  <si>
    <t>Poštarina (pisma, tiskanice i sl.)</t>
  </si>
  <si>
    <t>38.</t>
  </si>
  <si>
    <t>Ostale usluge za komunikaciju i prijevoz</t>
  </si>
  <si>
    <t>39.</t>
  </si>
  <si>
    <t>40.</t>
  </si>
  <si>
    <t>Usluge ličenja građevinskog objekta</t>
  </si>
  <si>
    <t>41.</t>
  </si>
  <si>
    <t>42.</t>
  </si>
  <si>
    <t>Usluge tekućeg i investicijskog održavanja postrojenja i opreme-ODRŽAVANJE  DIZALA</t>
  </si>
  <si>
    <t>43.</t>
  </si>
  <si>
    <t>Usluge tekućeg i investicijskog održavanja postrojenja i opreme-ODRŽAVANJE  KLIMA UREĐAJA</t>
  </si>
  <si>
    <t>44.</t>
  </si>
  <si>
    <t>Usluge tekućeg i investicijskog održavanja  ostalih postrojenja i  opreme</t>
  </si>
  <si>
    <t>45.</t>
  </si>
  <si>
    <t>Usluge tekućeg i investicijskog održavanja prijevoznih sredstava</t>
  </si>
  <si>
    <t>46.</t>
  </si>
  <si>
    <t>47.</t>
  </si>
  <si>
    <t>Tisak</t>
  </si>
  <si>
    <t>48.</t>
  </si>
  <si>
    <t>Ostale usluge promidžbe i informiranja</t>
  </si>
  <si>
    <t>49.</t>
  </si>
  <si>
    <t>Opskrba vodom</t>
  </si>
  <si>
    <t>50.</t>
  </si>
  <si>
    <t>Komunalne i ostale usluge</t>
  </si>
  <si>
    <t>51.</t>
  </si>
  <si>
    <t>Iznošenje i odvoz smeća</t>
  </si>
  <si>
    <t>52.</t>
  </si>
  <si>
    <t xml:space="preserve">Deratizacija i dezinsekcija </t>
  </si>
  <si>
    <t>53.</t>
  </si>
  <si>
    <t>Dimnjačarske i ekološke usluge</t>
  </si>
  <si>
    <t>54.</t>
  </si>
  <si>
    <t>Obvezni i preventivni zdravstveni pregledi zaposlenika</t>
  </si>
  <si>
    <t>55.</t>
  </si>
  <si>
    <t>56.</t>
  </si>
  <si>
    <t xml:space="preserve">Ugovori o djelu </t>
  </si>
  <si>
    <t>57.</t>
  </si>
  <si>
    <t>Usluge odvjetnika i pravnog savjetovanja</t>
  </si>
  <si>
    <t>58.</t>
  </si>
  <si>
    <t xml:space="preserve">Ostale intelektualne usluge </t>
  </si>
  <si>
    <t>59.</t>
  </si>
  <si>
    <t>Usluge razvoja softvera</t>
  </si>
  <si>
    <t>60.</t>
  </si>
  <si>
    <t>Ostale računalne usluge</t>
  </si>
  <si>
    <t>61.</t>
  </si>
  <si>
    <t>Grafičke i tiskarske usluge, usluge kopiranja i uvezivanja i slično</t>
  </si>
  <si>
    <t>62.</t>
  </si>
  <si>
    <t>Film i izrada fotografija</t>
  </si>
  <si>
    <t>63.</t>
  </si>
  <si>
    <t>Usluge pri registraciji prijevoznih sredstava</t>
  </si>
  <si>
    <t>64.</t>
  </si>
  <si>
    <t>Usluge čišćenja, pranja i slično</t>
  </si>
  <si>
    <t>65.</t>
  </si>
  <si>
    <t>Premije osiguranja prijevoznih sredstava</t>
  </si>
  <si>
    <t>66.</t>
  </si>
  <si>
    <t>PREMIJE OSIGURANJA  IMOVINE od požara i nekih drugih opasnosti</t>
  </si>
  <si>
    <t>67.</t>
  </si>
  <si>
    <t>PREMIJE OSIGURANJA  IMOVINE od provalne krađe i loma stakla</t>
  </si>
  <si>
    <t>68.</t>
  </si>
  <si>
    <t>PREMIJE OSIGURANJA IMOVINE - LOM STROJA</t>
  </si>
  <si>
    <t>69.</t>
  </si>
  <si>
    <t>PREMIJE OSIGURANJA  zaposlenih</t>
  </si>
  <si>
    <t>70.</t>
  </si>
  <si>
    <t>Reprezentacija</t>
  </si>
  <si>
    <t>71.</t>
  </si>
  <si>
    <t>Ostali nespomenuti rashodi poslovanja uključujući i tuzemne članarine, sudske, javnobilježničke i ostale pristojbe i naknade</t>
  </si>
  <si>
    <t>72.</t>
  </si>
  <si>
    <t>73.</t>
  </si>
  <si>
    <t>74.</t>
  </si>
  <si>
    <t>75.</t>
  </si>
  <si>
    <t>76.</t>
  </si>
  <si>
    <t>77.</t>
  </si>
  <si>
    <t>78.</t>
  </si>
  <si>
    <t>79.</t>
  </si>
  <si>
    <t>81.</t>
  </si>
  <si>
    <t>82.</t>
  </si>
  <si>
    <t>UKUPNO:</t>
  </si>
  <si>
    <t xml:space="preserve">      Članak  3.</t>
  </si>
  <si>
    <t xml:space="preserve">        Članak 4.</t>
  </si>
  <si>
    <t>RAVNATELJICA:</t>
  </si>
  <si>
    <t>Ružica Alaber, dipl.soc.radnica</t>
  </si>
  <si>
    <t>Ostali razni prehrambeni proizvodi, grupa b) proizvodi na bazi biljnih ulja i masti</t>
  </si>
  <si>
    <t>Ostali razni prehrambeni proizvodi, grupa c) gotove juhe, koncentrat</t>
  </si>
  <si>
    <t>Ostali razni prehrambeni proizvodi, grupa d) ostali proizvodi</t>
  </si>
  <si>
    <t>KLASA: 400-01-15-01/1</t>
  </si>
  <si>
    <t>Elektronski mediji</t>
  </si>
  <si>
    <t>80.</t>
  </si>
  <si>
    <t>Sitni inventar -madraci za sobe korisnika</t>
  </si>
  <si>
    <t>Sitni inventar  -antidekubitalni madraci za sobe korisnika u stacionaru</t>
  </si>
  <si>
    <t xml:space="preserve"> Usluge tekućeg i investicijskog održavanja građevinskih objekata-HITNE INTERVENCIJE</t>
  </si>
  <si>
    <t>Ostale usluge tekućeg i investicijskog održavanja</t>
  </si>
  <si>
    <t>Usluga uređenja prostora</t>
  </si>
  <si>
    <t>84.</t>
  </si>
  <si>
    <t>85.</t>
  </si>
  <si>
    <t>86.</t>
  </si>
  <si>
    <t>87.</t>
  </si>
  <si>
    <t>88.</t>
  </si>
  <si>
    <t>89.</t>
  </si>
  <si>
    <t>91.</t>
  </si>
  <si>
    <t>92.</t>
  </si>
  <si>
    <t>93.</t>
  </si>
  <si>
    <t>Uredske stolice, sitni inventar</t>
  </si>
  <si>
    <t>Posuđe, sitni inventar</t>
  </si>
  <si>
    <t>Požega, 16.11.2015.</t>
  </si>
  <si>
    <t>Donosi se  Plan nabave roba,  radova i usluga Doma za starije i nemoćne osobe Požega za  2016. godinu, KLASA: 400-01-15-01/1, URBROJ: 2177/01-10-03/01-15-3 od 16.11.2015.</t>
  </si>
  <si>
    <t>URBROJ: 2177/01-10-03/01-15-3</t>
  </si>
  <si>
    <t>Prosinac 2015.</t>
  </si>
  <si>
    <t>01.01.2016.-31.12.2016.</t>
  </si>
  <si>
    <t>Kolica za spremačice (1 kom)</t>
  </si>
  <si>
    <t>Višenamjenski stroj za sjeckanje hrane (1 kom)</t>
  </si>
  <si>
    <t>Namještaj za sobe korisnika (regal-ormar za  sobu korisnika, 39 kom)</t>
  </si>
  <si>
    <t>HITNE INTERVENCIJE- oprema</t>
  </si>
  <si>
    <t>Ulaganja u računalne programe (Urudžbeni zapisnik i dr.)</t>
  </si>
  <si>
    <t>Računala i računalna oprema- Računalo s licencama (1 kom) i Pisač (1 kom)</t>
  </si>
  <si>
    <t>Medicinska oprema- Kreveti za sobe korisnika (10 kom)</t>
  </si>
  <si>
    <t>Medicinska oprema- Terapijski magnet za fizikalnu terapiju (1 kom)</t>
  </si>
  <si>
    <t xml:space="preserve"> Ovaj  Plan nabave za 2016. godinu stupa na snagu danom donošenja.</t>
  </si>
  <si>
    <t xml:space="preserve">Nabava roba i usluga (predmeta nabave) do 200.000,00 kn i nabava radova (predmeta nabave) do 500.000,00 kn iz članka 2. Plana nabave za  2016. godinu gdje procijenjena vrijednost nabave bez poreza na dodanu vrijednost ne prelazi navedene iznose provodit će se prema internom aktu propisan Zakonom o javnoj nabavi. </t>
  </si>
  <si>
    <t>Nabava roba i usluga (predmeta nabave) više od 200.000,00 kn i nabava radova (predmeta nabave) više od 500.000,00 kn iz članka 2. Plana nabave za 2016. godinu gdje procijenjena vrijednost nabave bez poreza na dodanu vrijednost prelazi navedene iznose provodit će se propisanim postupcima javne nabave prema Zakonu o javnoj nabavi.</t>
  </si>
  <si>
    <t>Materijal za higijenske potrebe i njegu- grupa d)  Dezinfekcijska sedstva za potrebe medicinske službe</t>
  </si>
  <si>
    <t>Materijal za higijenske potrebe i njegu- grupa c) Ostali materijal za higijenske potrebe i njegu (staničevina i dr.)</t>
  </si>
  <si>
    <t xml:space="preserve"> LIJEKOVI</t>
  </si>
  <si>
    <t>Materijal i dijelovi za tekuće i investicijsko održavanje prijevoznih sedstava</t>
  </si>
  <si>
    <t>Stolići za hranjenje nepokretnih korisnika, sitni inventar</t>
  </si>
  <si>
    <t>Usluge tekućeg i investicijskog održavanja postrojenja i opreme-kotlovnica</t>
  </si>
  <si>
    <t>Ostale najamnine i zakupnine</t>
  </si>
  <si>
    <t>Laboratorijske usluge</t>
  </si>
  <si>
    <t>Ostale zdravstvene i veterinarske usluge</t>
  </si>
  <si>
    <t>Usluge tekućeg i investicijskog održavanja građevinskih objekata- građevinski radovi</t>
  </si>
  <si>
    <t>Usluge tekućeg i investicijskog održavanja građevinskih objekata- elektroinstalacijski radovi</t>
  </si>
  <si>
    <t>Usluge tekućeg i investicijskog održavanja građevinskih objekata- vodoinstalaterski radovi</t>
  </si>
  <si>
    <t>Usluge tekućeg i investicijskog održavanja građevinskih objekata- strojo-bravarski radovi</t>
  </si>
  <si>
    <t>Ostale usluge tekućeg i investicijskog održavanja građevinskih objekata</t>
  </si>
  <si>
    <t>Na temelju članka 20. Zakona o javnoj nabavi ( Nar.nov. 90/11, 83/13 ,143/13 i 13/14) ravnateljica Doma za starije i nemoćne osobe Požega donosi sljedeći</t>
  </si>
  <si>
    <t xml:space="preserve">   P L A N        N A B A V E    ROBA,  RADOVA  I  USLUGA  Z A   2016.    G O D I N U       </t>
  </si>
  <si>
    <t xml:space="preserve"> Materijal za higijenske potrebe i njegu- grupa e) Proizvodi za njegu kože i prevenciju nastanka dekubitusa</t>
  </si>
  <si>
    <t>POMOĆNI I SANITETSKI MATERIJAL</t>
  </si>
  <si>
    <t xml:space="preserve"> PEKARSKI  I MLINARSKI PROIZVODI- grupa a) kruh i ostali pekarski proizvodi</t>
  </si>
  <si>
    <t xml:space="preserve"> PEKARSKI  I MLINARSKI PROIZVODI- grupa b) brašno i ostali mlinarski proizvodi</t>
  </si>
  <si>
    <t>Studeni 2015.</t>
  </si>
  <si>
    <t>01.11.2015.-01.11.2016.</t>
  </si>
  <si>
    <t>Lipanj 2016.</t>
  </si>
  <si>
    <t>Svibanj 2016.</t>
  </si>
  <si>
    <t>Travanj 2016.</t>
  </si>
  <si>
    <t>Studeni 2016.</t>
  </si>
  <si>
    <t>E-MV-2015-01</t>
  </si>
  <si>
    <t>E-MV-2015-02</t>
  </si>
  <si>
    <t>83.</t>
  </si>
  <si>
    <t>90.</t>
  </si>
  <si>
    <t>Prerađeno, konzervirano, ukiseljeno i smrznuto voće i povrće, grupa b) smrznuto povrće i gljive</t>
  </si>
</sst>
</file>

<file path=xl/styles.xml><?xml version="1.0" encoding="utf-8"?>
<styleSheet xmlns="http://schemas.openxmlformats.org/spreadsheetml/2006/main">
  <fonts count="28">
    <font>
      <sz val="10"/>
      <name val="Arial"/>
      <family val="2"/>
      <charset val="238"/>
    </font>
    <font>
      <sz val="10"/>
      <name val="Arial"/>
      <family val="2"/>
      <charset val="238"/>
    </font>
    <font>
      <sz val="14"/>
      <name val="Arial"/>
      <family val="2"/>
      <charset val="238"/>
    </font>
    <font>
      <sz val="14"/>
      <color theme="0"/>
      <name val="Arial"/>
      <family val="2"/>
      <charset val="238"/>
    </font>
    <font>
      <b/>
      <sz val="14"/>
      <name val="Arial"/>
      <family val="2"/>
      <charset val="238"/>
    </font>
    <font>
      <b/>
      <sz val="14"/>
      <color theme="0"/>
      <name val="Arial"/>
      <family val="2"/>
      <charset val="238"/>
    </font>
    <font>
      <sz val="12"/>
      <name val="Arial"/>
      <family val="2"/>
      <charset val="238"/>
    </font>
    <font>
      <b/>
      <sz val="12"/>
      <name val="Arial"/>
      <family val="2"/>
      <charset val="238"/>
    </font>
    <font>
      <sz val="12"/>
      <color theme="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4"/>
      <color rgb="FFFF0000"/>
      <name val="Arial"/>
      <family val="2"/>
      <charset val="238"/>
    </font>
    <font>
      <sz val="14"/>
      <color indexed="1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theme="0" tint="-4.9989318521683403E-2"/>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1" applyNumberFormat="0" applyAlignment="0" applyProtection="0"/>
    <xf numFmtId="0" fontId="13" fillId="21" borderId="1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7" borderId="11" applyNumberFormat="0" applyAlignment="0" applyProtection="0"/>
    <xf numFmtId="0" fontId="20" fillId="0" borderId="16" applyNumberFormat="0" applyFill="0" applyAlignment="0" applyProtection="0"/>
    <xf numFmtId="0" fontId="21" fillId="22" borderId="0" applyNumberFormat="0" applyBorder="0" applyAlignment="0" applyProtection="0"/>
    <xf numFmtId="0" fontId="1" fillId="23" borderId="17" applyNumberFormat="0" applyFont="0" applyAlignment="0" applyProtection="0"/>
    <xf numFmtId="0" fontId="22" fillId="20" borderId="18" applyNumberFormat="0" applyAlignment="0" applyProtection="0"/>
    <xf numFmtId="0" fontId="23" fillId="0" borderId="0" applyNumberFormat="0" applyFill="0" applyBorder="0" applyAlignment="0" applyProtection="0"/>
    <xf numFmtId="0" fontId="24" fillId="0" borderId="19" applyNumberFormat="0" applyFill="0" applyAlignment="0" applyProtection="0"/>
    <xf numFmtId="0" fontId="25" fillId="0" borderId="0" applyNumberFormat="0" applyFill="0" applyBorder="0" applyAlignment="0" applyProtection="0"/>
  </cellStyleXfs>
  <cellXfs count="95">
    <xf numFmtId="0" fontId="0" fillId="0" borderId="0" xfId="0"/>
    <xf numFmtId="0" fontId="2" fillId="0" borderId="0" xfId="0" applyFont="1" applyFill="1" applyAlignment="1">
      <alignment horizontal="center" vertical="center" wrapText="1"/>
    </xf>
    <xf numFmtId="3" fontId="2" fillId="0" borderId="0" xfId="0" applyNumberFormat="1" applyFont="1" applyFill="1" applyAlignment="1">
      <alignment horizontal="center" vertical="center" wrapText="1"/>
    </xf>
    <xf numFmtId="3" fontId="2" fillId="0" borderId="0" xfId="0" applyNumberFormat="1" applyFont="1" applyFill="1" applyBorder="1" applyAlignment="1">
      <alignment horizontal="center" vertical="center" wrapText="1"/>
    </xf>
    <xf numFmtId="3" fontId="4"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3" fontId="6" fillId="0" borderId="0" xfId="0" applyNumberFormat="1" applyFont="1" applyFill="1" applyAlignment="1">
      <alignment horizontal="center" vertical="center" wrapText="1"/>
    </xf>
    <xf numFmtId="0" fontId="6" fillId="0" borderId="0" xfId="0" applyFont="1" applyFill="1" applyAlignment="1">
      <alignment horizontal="center" wrapText="1"/>
    </xf>
    <xf numFmtId="0" fontId="3" fillId="0" borderId="0" xfId="0" applyFont="1" applyFill="1" applyAlignment="1">
      <alignment wrapText="1"/>
    </xf>
    <xf numFmtId="0" fontId="2" fillId="0" borderId="0" xfId="0" applyFont="1" applyFill="1" applyAlignment="1">
      <alignment wrapText="1"/>
    </xf>
    <xf numFmtId="0" fontId="8"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Alignment="1">
      <alignment wrapText="1"/>
    </xf>
    <xf numFmtId="0" fontId="6" fillId="25"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3" fontId="7" fillId="0" borderId="2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2" fillId="25" borderId="4" xfId="0" applyFont="1" applyFill="1" applyBorder="1" applyAlignment="1">
      <alignment horizontal="center" vertical="center" wrapText="1"/>
    </xf>
    <xf numFmtId="0" fontId="2" fillId="25" borderId="5" xfId="0" applyFont="1" applyFill="1" applyBorder="1" applyAlignment="1">
      <alignment horizontal="center" vertical="center" wrapText="1"/>
    </xf>
    <xf numFmtId="3" fontId="2" fillId="25" borderId="5" xfId="0" applyNumberFormat="1" applyFont="1" applyFill="1" applyBorder="1" applyAlignment="1">
      <alignment horizontal="center" vertical="center" wrapText="1"/>
    </xf>
    <xf numFmtId="3" fontId="4" fillId="25" borderId="5" xfId="0" applyNumberFormat="1" applyFont="1" applyFill="1" applyBorder="1" applyAlignment="1">
      <alignment horizontal="center" vertical="center" wrapText="1"/>
    </xf>
    <xf numFmtId="3" fontId="4" fillId="25" borderId="6"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9" xfId="0" applyFont="1" applyFill="1" applyBorder="1" applyAlignment="1">
      <alignment horizontal="center" vertical="center" wrapText="1"/>
    </xf>
    <xf numFmtId="3" fontId="2" fillId="0" borderId="9"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3" fontId="2" fillId="0" borderId="22" xfId="0" applyNumberFormat="1"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4" fillId="0" borderId="23" xfId="0" applyNumberFormat="1" applyFont="1" applyFill="1" applyBorder="1" applyAlignment="1">
      <alignment horizontal="center" vertical="center" wrapText="1"/>
    </xf>
    <xf numFmtId="0" fontId="2" fillId="0" borderId="0" xfId="0" applyFont="1" applyFill="1" applyAlignment="1">
      <alignment horizontal="center" wrapText="1"/>
    </xf>
    <xf numFmtId="3" fontId="2" fillId="0" borderId="0" xfId="0" applyNumberFormat="1" applyFont="1" applyFill="1" applyAlignment="1">
      <alignment horizontal="center" wrapText="1"/>
    </xf>
    <xf numFmtId="3" fontId="4" fillId="0" borderId="0" xfId="0" applyNumberFormat="1" applyFont="1" applyFill="1" applyAlignment="1">
      <alignment horizontal="center" wrapText="1"/>
    </xf>
    <xf numFmtId="0" fontId="3" fillId="0" borderId="0" xfId="0" applyFont="1" applyFill="1" applyAlignment="1">
      <alignment horizontal="center" wrapText="1"/>
    </xf>
    <xf numFmtId="0" fontId="2" fillId="0" borderId="0" xfId="0" applyFont="1" applyFill="1" applyBorder="1" applyAlignment="1">
      <alignment wrapText="1"/>
    </xf>
    <xf numFmtId="0" fontId="4" fillId="0" borderId="0" xfId="0" applyFont="1" applyFill="1" applyAlignment="1">
      <alignment wrapText="1"/>
    </xf>
    <xf numFmtId="0" fontId="5" fillId="0" borderId="0" xfId="0" applyFont="1" applyFill="1" applyAlignment="1">
      <alignment wrapText="1"/>
    </xf>
    <xf numFmtId="0" fontId="4" fillId="0" borderId="0" xfId="0" applyFont="1" applyFill="1" applyBorder="1" applyAlignment="1">
      <alignment wrapText="1"/>
    </xf>
    <xf numFmtId="0" fontId="3" fillId="0" borderId="0" xfId="0" applyFont="1" applyFill="1" applyAlignment="1">
      <alignment horizontal="center" vertical="center" wrapText="1"/>
    </xf>
    <xf numFmtId="1" fontId="2" fillId="0" borderId="5" xfId="0" applyNumberFormat="1" applyFont="1" applyFill="1" applyBorder="1" applyAlignment="1">
      <alignment horizontal="center" vertical="center" wrapText="1"/>
    </xf>
    <xf numFmtId="3" fontId="3"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1" fontId="2" fillId="25" borderId="5" xfId="0" applyNumberFormat="1" applyFont="1" applyFill="1" applyBorder="1" applyAlignment="1">
      <alignment horizontal="center" vertical="center" wrapText="1"/>
    </xf>
    <xf numFmtId="0" fontId="2" fillId="25" borderId="0" xfId="0" applyFont="1" applyFill="1" applyAlignment="1">
      <alignment horizontal="center" vertical="center" wrapText="1"/>
    </xf>
    <xf numFmtId="0" fontId="3" fillId="25" borderId="0" xfId="0" applyFont="1" applyFill="1" applyAlignment="1">
      <alignment horizontal="center" vertical="center" wrapText="1"/>
    </xf>
    <xf numFmtId="0" fontId="26" fillId="0" borderId="0" xfId="0" applyFont="1" applyFill="1" applyAlignment="1">
      <alignment horizontal="center" vertical="center" wrapText="1"/>
    </xf>
    <xf numFmtId="0" fontId="2" fillId="24" borderId="0" xfId="0" applyFont="1" applyFill="1" applyAlignment="1">
      <alignment horizontal="center" vertical="center" wrapText="1"/>
    </xf>
    <xf numFmtId="0" fontId="4" fillId="24" borderId="0" xfId="0" applyFont="1" applyFill="1" applyAlignment="1">
      <alignment horizontal="center" vertical="center" wrapText="1"/>
    </xf>
    <xf numFmtId="0" fontId="2" fillId="24" borderId="0" xfId="0" applyFont="1" applyFill="1" applyAlignment="1">
      <alignment wrapText="1"/>
    </xf>
    <xf numFmtId="3" fontId="2" fillId="0" borderId="0" xfId="0" applyNumberFormat="1" applyFont="1" applyFill="1" applyAlignment="1">
      <alignment wrapText="1"/>
    </xf>
    <xf numFmtId="0" fontId="27" fillId="0" borderId="0" xfId="0" applyFont="1" applyFill="1" applyAlignment="1">
      <alignment wrapText="1"/>
    </xf>
    <xf numFmtId="0" fontId="2" fillId="24" borderId="0" xfId="0" applyFont="1" applyFill="1" applyAlignment="1">
      <alignment horizontal="center" wrapText="1"/>
    </xf>
    <xf numFmtId="0" fontId="6" fillId="0" borderId="0" xfId="0" applyFont="1" applyFill="1" applyAlignment="1">
      <alignment horizontal="left" vertical="center" wrapText="1"/>
    </xf>
    <xf numFmtId="0" fontId="7" fillId="0" borderId="0" xfId="0" applyFont="1" applyFill="1" applyAlignment="1">
      <alignment wrapText="1"/>
    </xf>
    <xf numFmtId="0" fontId="6" fillId="0" borderId="0" xfId="0" applyFont="1" applyFill="1" applyBorder="1" applyAlignment="1">
      <alignment wrapText="1"/>
    </xf>
    <xf numFmtId="0" fontId="3" fillId="0" borderId="0" xfId="0" applyFont="1" applyFill="1" applyAlignment="1">
      <alignment horizontal="center" vertical="center" wrapText="1"/>
    </xf>
    <xf numFmtId="0" fontId="2" fillId="0" borderId="7" xfId="0" applyFont="1" applyFill="1" applyBorder="1" applyAlignment="1">
      <alignment horizontal="center" vertical="center" wrapText="1"/>
    </xf>
    <xf numFmtId="0" fontId="0" fillId="0" borderId="8" xfId="0" applyBorder="1" applyAlignment="1">
      <alignment horizontal="center" vertical="center" wrapText="1"/>
    </xf>
    <xf numFmtId="0" fontId="2" fillId="0" borderId="4" xfId="0"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2" fillId="0" borderId="0" xfId="0" applyFont="1" applyFill="1" applyAlignment="1">
      <alignment horizontal="center" wrapText="1"/>
    </xf>
    <xf numFmtId="0" fontId="2" fillId="0" borderId="0" xfId="0" applyFont="1" applyFill="1" applyAlignment="1">
      <alignment horizontal="left" wrapText="1"/>
    </xf>
    <xf numFmtId="0" fontId="2" fillId="0" borderId="0" xfId="0" applyFont="1" applyFill="1" applyAlignment="1">
      <alignment wrapText="1"/>
    </xf>
    <xf numFmtId="0" fontId="2" fillId="24" borderId="0" xfId="0" applyFont="1" applyFill="1" applyAlignment="1">
      <alignment horizontal="center" wrapText="1"/>
    </xf>
    <xf numFmtId="0" fontId="2" fillId="0"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0" xfId="0" applyFont="1" applyFill="1" applyBorder="1" applyAlignment="1">
      <alignment wrapText="1"/>
    </xf>
    <xf numFmtId="0" fontId="2" fillId="0" borderId="0" xfId="0" applyFont="1" applyFill="1" applyAlignment="1">
      <alignment horizontal="left" vertical="center" wrapText="1"/>
    </xf>
    <xf numFmtId="0" fontId="4" fillId="0" borderId="0" xfId="0" applyFont="1" applyFill="1" applyBorder="1" applyAlignment="1">
      <alignment horizontal="center" wrapText="1"/>
    </xf>
    <xf numFmtId="0" fontId="2" fillId="0" borderId="0" xfId="0" applyFont="1" applyFill="1" applyBorder="1" applyAlignment="1">
      <alignment horizontal="left" wrapText="1"/>
    </xf>
    <xf numFmtId="0" fontId="0" fillId="0" borderId="0" xfId="0" applyAlignment="1">
      <alignment vertical="center" wrapText="1"/>
    </xf>
  </cellXfs>
  <cellStyles count="4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bično" xfId="0" builtinId="0"/>
    <cellStyle name="Output" xfId="38"/>
    <cellStyle name="Title" xfId="39"/>
    <cellStyle name="Total" xfId="40"/>
    <cellStyle name="Warning Text" xfId="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91"/>
  <sheetViews>
    <sheetView tabSelected="1" showWhiteSpace="0" zoomScaleSheetLayoutView="100" workbookViewId="0">
      <selection activeCell="L14" sqref="L14"/>
    </sheetView>
  </sheetViews>
  <sheetFormatPr defaultColWidth="18.85546875" defaultRowHeight="18"/>
  <cols>
    <col min="1" max="1" width="9.42578125" style="39" customWidth="1"/>
    <col min="2" max="2" width="12.5703125" style="39" customWidth="1"/>
    <col min="3" max="3" width="44" style="39" customWidth="1"/>
    <col min="4" max="4" width="12.5703125" style="7" customWidth="1"/>
    <col min="5" max="5" width="18.140625" style="40" customWidth="1"/>
    <col min="6" max="6" width="18.85546875" style="40"/>
    <col min="7" max="7" width="15.42578125" style="41" customWidth="1"/>
    <col min="8" max="8" width="16.85546875" style="41" customWidth="1"/>
    <col min="9" max="9" width="14.28515625" style="41" customWidth="1"/>
    <col min="10" max="10" width="17.5703125" style="41" customWidth="1"/>
    <col min="11" max="16" width="18.85546875" style="42"/>
    <col min="17" max="16384" width="18.85546875" style="39"/>
  </cols>
  <sheetData>
    <row r="1" spans="1:16" ht="6" customHeight="1">
      <c r="A1" s="75"/>
      <c r="B1" s="75"/>
      <c r="C1" s="75"/>
      <c r="D1" s="75"/>
      <c r="E1" s="75"/>
      <c r="F1" s="75"/>
      <c r="G1" s="75"/>
      <c r="H1" s="75"/>
      <c r="I1" s="75"/>
      <c r="J1" s="75"/>
    </row>
    <row r="2" spans="1:16" ht="32.25" customHeight="1">
      <c r="A2" s="74" t="s">
        <v>0</v>
      </c>
      <c r="B2" s="75"/>
      <c r="C2" s="75"/>
      <c r="D2" s="75"/>
      <c r="E2" s="75"/>
      <c r="F2" s="75"/>
      <c r="G2" s="75"/>
      <c r="H2" s="75"/>
      <c r="I2" s="75"/>
      <c r="J2" s="75"/>
    </row>
    <row r="3" spans="1:16">
      <c r="A3" s="91" t="s">
        <v>1</v>
      </c>
      <c r="B3" s="91"/>
      <c r="C3" s="91"/>
      <c r="D3" s="91"/>
      <c r="E3" s="91"/>
      <c r="F3" s="91"/>
      <c r="G3" s="91"/>
      <c r="H3" s="91"/>
      <c r="I3" s="91"/>
      <c r="J3" s="91"/>
    </row>
    <row r="4" spans="1:16" ht="12" customHeight="1">
      <c r="A4" s="1"/>
      <c r="B4" s="2"/>
      <c r="C4" s="2"/>
      <c r="D4" s="6"/>
      <c r="E4" s="3"/>
      <c r="F4" s="2"/>
      <c r="G4" s="4"/>
      <c r="H4" s="4"/>
      <c r="I4" s="4"/>
      <c r="J4" s="4"/>
    </row>
    <row r="5" spans="1:16" ht="22.5" customHeight="1">
      <c r="A5" s="91" t="s">
        <v>183</v>
      </c>
      <c r="B5" s="91"/>
      <c r="C5" s="91"/>
      <c r="D5" s="91"/>
      <c r="E5" s="91"/>
      <c r="F5" s="91"/>
      <c r="G5" s="91"/>
      <c r="H5" s="91"/>
      <c r="I5" s="91"/>
      <c r="J5" s="91"/>
    </row>
    <row r="6" spans="1:16" ht="22.5" customHeight="1">
      <c r="A6" s="91" t="s">
        <v>204</v>
      </c>
      <c r="B6" s="94"/>
      <c r="C6" s="94"/>
      <c r="D6" s="5"/>
      <c r="E6" s="3"/>
      <c r="F6" s="2"/>
      <c r="G6" s="4"/>
      <c r="H6" s="4"/>
      <c r="I6" s="4"/>
      <c r="J6" s="4"/>
    </row>
    <row r="7" spans="1:16" ht="24.75" customHeight="1">
      <c r="A7" s="91" t="s">
        <v>202</v>
      </c>
      <c r="B7" s="91"/>
      <c r="C7" s="91"/>
      <c r="D7" s="61"/>
      <c r="E7" s="3"/>
      <c r="F7" s="2"/>
      <c r="G7" s="4"/>
      <c r="H7" s="4"/>
      <c r="I7" s="4"/>
      <c r="J7" s="4"/>
    </row>
    <row r="8" spans="1:16" s="9" customFormat="1" ht="53.25" customHeight="1">
      <c r="A8" s="75" t="s">
        <v>232</v>
      </c>
      <c r="B8" s="75"/>
      <c r="C8" s="75"/>
      <c r="D8" s="75"/>
      <c r="E8" s="75"/>
      <c r="F8" s="75"/>
      <c r="G8" s="75"/>
      <c r="H8" s="75"/>
      <c r="I8" s="75"/>
      <c r="J8" s="75"/>
      <c r="K8" s="8"/>
      <c r="L8" s="8"/>
      <c r="M8" s="8"/>
      <c r="N8" s="8"/>
      <c r="O8" s="8"/>
      <c r="P8" s="8"/>
    </row>
    <row r="9" spans="1:16" s="9" customFormat="1" ht="9.75" customHeight="1">
      <c r="A9" s="75"/>
      <c r="B9" s="75"/>
      <c r="C9" s="75"/>
      <c r="D9" s="75"/>
      <c r="E9" s="75"/>
      <c r="F9" s="75"/>
      <c r="G9" s="75"/>
      <c r="H9" s="75"/>
      <c r="I9" s="75"/>
      <c r="J9" s="75"/>
      <c r="K9" s="8"/>
      <c r="L9" s="8"/>
      <c r="M9" s="8"/>
      <c r="N9" s="8"/>
      <c r="O9" s="8"/>
      <c r="P9" s="8"/>
    </row>
    <row r="10" spans="1:16" s="9" customFormat="1" ht="13.5" hidden="1" customHeight="1">
      <c r="D10" s="14"/>
      <c r="F10" s="43"/>
      <c r="K10" s="8"/>
      <c r="L10" s="8"/>
      <c r="M10" s="8"/>
      <c r="N10" s="8"/>
      <c r="O10" s="8"/>
      <c r="P10" s="8"/>
    </row>
    <row r="11" spans="1:16" s="44" customFormat="1" ht="42.75" customHeight="1">
      <c r="A11" s="92" t="s">
        <v>233</v>
      </c>
      <c r="B11" s="75"/>
      <c r="C11" s="75"/>
      <c r="D11" s="75"/>
      <c r="E11" s="75"/>
      <c r="F11" s="75"/>
      <c r="G11" s="75"/>
      <c r="H11" s="75"/>
      <c r="I11" s="75"/>
      <c r="J11" s="75"/>
      <c r="K11" s="45"/>
      <c r="L11" s="45"/>
      <c r="M11" s="45"/>
      <c r="N11" s="45"/>
      <c r="O11" s="45"/>
      <c r="P11" s="45"/>
    </row>
    <row r="12" spans="1:16" s="44" customFormat="1" ht="7.5" customHeight="1">
      <c r="A12" s="46"/>
      <c r="B12" s="9"/>
      <c r="D12" s="62"/>
      <c r="F12" s="9"/>
      <c r="K12" s="45"/>
      <c r="L12" s="45"/>
      <c r="M12" s="45"/>
      <c r="N12" s="45"/>
      <c r="O12" s="45"/>
      <c r="P12" s="45"/>
    </row>
    <row r="13" spans="1:16" s="44" customFormat="1" ht="26.25" customHeight="1">
      <c r="A13" s="73" t="s">
        <v>2</v>
      </c>
      <c r="B13" s="73"/>
      <c r="C13" s="73"/>
      <c r="D13" s="73"/>
      <c r="E13" s="73"/>
      <c r="F13" s="73"/>
      <c r="G13" s="73"/>
      <c r="H13" s="73"/>
      <c r="I13" s="73"/>
      <c r="J13" s="73"/>
      <c r="K13" s="45"/>
      <c r="L13" s="45"/>
      <c r="M13" s="45"/>
      <c r="N13" s="45"/>
      <c r="O13" s="45"/>
      <c r="P13" s="45"/>
    </row>
    <row r="14" spans="1:16" s="9" customFormat="1" ht="55.5" customHeight="1">
      <c r="A14" s="93" t="s">
        <v>203</v>
      </c>
      <c r="B14" s="74"/>
      <c r="C14" s="74"/>
      <c r="D14" s="74"/>
      <c r="E14" s="74"/>
      <c r="F14" s="74"/>
      <c r="G14" s="74"/>
      <c r="H14" s="74"/>
      <c r="I14" s="74"/>
      <c r="J14" s="74"/>
      <c r="K14" s="8"/>
      <c r="L14" s="8"/>
      <c r="M14" s="8"/>
      <c r="N14" s="8"/>
      <c r="O14" s="8"/>
      <c r="P14" s="8"/>
    </row>
    <row r="15" spans="1:16" s="9" customFormat="1" ht="54" customHeight="1">
      <c r="A15" s="73" t="s">
        <v>3</v>
      </c>
      <c r="B15" s="73"/>
      <c r="C15" s="73"/>
      <c r="D15" s="73"/>
      <c r="E15" s="73"/>
      <c r="F15" s="73"/>
      <c r="G15" s="73"/>
      <c r="H15" s="73"/>
      <c r="I15" s="73"/>
      <c r="J15" s="73"/>
      <c r="K15" s="8"/>
      <c r="L15" s="8"/>
      <c r="M15" s="8"/>
      <c r="N15" s="8"/>
      <c r="O15" s="8"/>
      <c r="P15" s="8"/>
    </row>
    <row r="16" spans="1:16" s="9" customFormat="1" ht="33.75" customHeight="1">
      <c r="A16" s="90" t="s">
        <v>4</v>
      </c>
      <c r="B16" s="75"/>
      <c r="C16" s="75"/>
      <c r="D16" s="75"/>
      <c r="E16" s="75"/>
      <c r="F16" s="75"/>
      <c r="G16" s="75"/>
      <c r="H16" s="75"/>
      <c r="I16" s="75"/>
      <c r="J16" s="75"/>
      <c r="K16" s="8"/>
      <c r="L16" s="8"/>
      <c r="M16" s="8"/>
      <c r="N16" s="8"/>
      <c r="O16" s="8"/>
      <c r="P16" s="8"/>
    </row>
    <row r="17" spans="1:16" ht="43.5" customHeight="1" thickBot="1">
      <c r="A17" s="82"/>
      <c r="B17" s="82"/>
      <c r="C17" s="82"/>
      <c r="D17" s="82"/>
      <c r="E17" s="82"/>
      <c r="F17" s="82"/>
      <c r="G17" s="82"/>
      <c r="H17" s="82"/>
      <c r="I17" s="82"/>
      <c r="J17" s="82"/>
    </row>
    <row r="18" spans="1:16" ht="18.75" hidden="1" thickBot="1">
      <c r="B18" s="1"/>
      <c r="C18" s="1"/>
      <c r="D18" s="5"/>
      <c r="E18" s="2"/>
      <c r="F18" s="2"/>
      <c r="G18" s="4"/>
      <c r="H18" s="4"/>
      <c r="I18" s="4"/>
      <c r="J18" s="4"/>
    </row>
    <row r="19" spans="1:16" s="5" customFormat="1" ht="85.5" customHeight="1">
      <c r="A19" s="83" t="s">
        <v>5</v>
      </c>
      <c r="B19" s="85" t="s">
        <v>7</v>
      </c>
      <c r="C19" s="85" t="s">
        <v>6</v>
      </c>
      <c r="D19" s="85" t="s">
        <v>8</v>
      </c>
      <c r="E19" s="86" t="s">
        <v>9</v>
      </c>
      <c r="F19" s="86" t="s">
        <v>10</v>
      </c>
      <c r="G19" s="87" t="s">
        <v>11</v>
      </c>
      <c r="H19" s="87" t="s">
        <v>12</v>
      </c>
      <c r="I19" s="87" t="s">
        <v>13</v>
      </c>
      <c r="J19" s="88" t="s">
        <v>14</v>
      </c>
      <c r="K19" s="10"/>
      <c r="L19" s="10"/>
      <c r="M19" s="10"/>
      <c r="N19" s="10"/>
      <c r="O19" s="10"/>
      <c r="P19" s="10"/>
    </row>
    <row r="20" spans="1:16" s="5" customFormat="1" ht="4.5" hidden="1" customHeight="1">
      <c r="A20" s="84"/>
      <c r="B20" s="69"/>
      <c r="C20" s="69"/>
      <c r="D20" s="69"/>
      <c r="E20" s="69"/>
      <c r="F20" s="69"/>
      <c r="G20" s="69"/>
      <c r="H20" s="69"/>
      <c r="I20" s="69"/>
      <c r="J20" s="89"/>
      <c r="K20" s="10"/>
      <c r="L20" s="10"/>
      <c r="M20" s="10"/>
      <c r="N20" s="10"/>
      <c r="O20" s="10"/>
      <c r="P20" s="10"/>
    </row>
    <row r="21" spans="1:16" s="1" customFormat="1" ht="16.5" customHeight="1">
      <c r="A21" s="18">
        <v>1</v>
      </c>
      <c r="B21" s="19">
        <v>2</v>
      </c>
      <c r="C21" s="19">
        <v>3</v>
      </c>
      <c r="D21" s="11">
        <v>4</v>
      </c>
      <c r="E21" s="19">
        <v>5</v>
      </c>
      <c r="F21" s="20">
        <v>6</v>
      </c>
      <c r="G21" s="19">
        <v>7</v>
      </c>
      <c r="H21" s="19">
        <v>8</v>
      </c>
      <c r="I21" s="19">
        <v>9</v>
      </c>
      <c r="J21" s="21">
        <v>10</v>
      </c>
      <c r="K21" s="47"/>
      <c r="L21" s="47"/>
      <c r="M21" s="47"/>
      <c r="N21" s="47"/>
      <c r="O21" s="47"/>
      <c r="P21" s="47"/>
    </row>
    <row r="22" spans="1:16" s="1" customFormat="1" ht="51" customHeight="1">
      <c r="A22" s="18" t="s">
        <v>15</v>
      </c>
      <c r="B22" s="19">
        <v>321</v>
      </c>
      <c r="C22" s="19" t="s">
        <v>16</v>
      </c>
      <c r="D22" s="11"/>
      <c r="E22" s="20">
        <f>+F22-(20%*F22)</f>
        <v>9600</v>
      </c>
      <c r="F22" s="20">
        <v>12000</v>
      </c>
      <c r="G22" s="19" t="s">
        <v>17</v>
      </c>
      <c r="H22" s="22"/>
      <c r="I22" s="22"/>
      <c r="J22" s="23"/>
      <c r="K22" s="47"/>
      <c r="L22" s="47"/>
      <c r="M22" s="47"/>
      <c r="N22" s="47"/>
      <c r="O22" s="47"/>
      <c r="P22" s="47"/>
    </row>
    <row r="23" spans="1:16" s="1" customFormat="1" ht="47.25" customHeight="1">
      <c r="A23" s="65" t="s">
        <v>18</v>
      </c>
      <c r="B23" s="68">
        <v>322</v>
      </c>
      <c r="C23" s="19" t="s">
        <v>19</v>
      </c>
      <c r="D23" s="69"/>
      <c r="E23" s="20">
        <f t="shared" ref="E23:E98" si="0">+F23-(20%*F23)</f>
        <v>16000</v>
      </c>
      <c r="F23" s="20">
        <v>20000</v>
      </c>
      <c r="G23" s="70" t="s">
        <v>17</v>
      </c>
      <c r="H23" s="20" t="s">
        <v>20</v>
      </c>
      <c r="I23" s="70" t="s">
        <v>205</v>
      </c>
      <c r="J23" s="72" t="s">
        <v>206</v>
      </c>
      <c r="K23" s="47"/>
      <c r="L23" s="47"/>
      <c r="M23" s="47"/>
      <c r="N23" s="47"/>
      <c r="O23" s="47"/>
      <c r="P23" s="47"/>
    </row>
    <row r="24" spans="1:16" s="1" customFormat="1" ht="47.25" customHeight="1">
      <c r="A24" s="66"/>
      <c r="B24" s="71"/>
      <c r="C24" s="19" t="s">
        <v>23</v>
      </c>
      <c r="D24" s="69"/>
      <c r="E24" s="20">
        <f t="shared" si="0"/>
        <v>8000</v>
      </c>
      <c r="F24" s="20">
        <v>10000</v>
      </c>
      <c r="G24" s="70"/>
      <c r="H24" s="20" t="s">
        <v>20</v>
      </c>
      <c r="I24" s="70"/>
      <c r="J24" s="72"/>
      <c r="K24" s="47"/>
      <c r="L24" s="47"/>
      <c r="M24" s="47"/>
      <c r="N24" s="47"/>
      <c r="O24" s="47"/>
      <c r="P24" s="47"/>
    </row>
    <row r="25" spans="1:16" s="1" customFormat="1" ht="52.5" customHeight="1">
      <c r="A25" s="18" t="s">
        <v>24</v>
      </c>
      <c r="B25" s="48">
        <v>322</v>
      </c>
      <c r="C25" s="19" t="s">
        <v>25</v>
      </c>
      <c r="D25" s="11"/>
      <c r="E25" s="20">
        <f>+F25-(4.761904762%*F25)</f>
        <v>5714.2857142800003</v>
      </c>
      <c r="F25" s="20">
        <v>6000</v>
      </c>
      <c r="G25" s="19" t="s">
        <v>17</v>
      </c>
      <c r="H25" s="22"/>
      <c r="I25" s="22"/>
      <c r="J25" s="23"/>
      <c r="K25" s="47"/>
      <c r="L25" s="47"/>
      <c r="M25" s="47"/>
      <c r="N25" s="47"/>
      <c r="O25" s="47"/>
      <c r="P25" s="47"/>
    </row>
    <row r="26" spans="1:16" s="1" customFormat="1" ht="61.5" customHeight="1">
      <c r="A26" s="67" t="s">
        <v>26</v>
      </c>
      <c r="B26" s="68">
        <v>322</v>
      </c>
      <c r="C26" s="19" t="s">
        <v>27</v>
      </c>
      <c r="D26" s="69"/>
      <c r="E26" s="20">
        <f t="shared" si="0"/>
        <v>21600</v>
      </c>
      <c r="F26" s="20">
        <v>27000</v>
      </c>
      <c r="G26" s="70" t="s">
        <v>17</v>
      </c>
      <c r="H26" s="20" t="s">
        <v>20</v>
      </c>
      <c r="I26" s="70" t="s">
        <v>205</v>
      </c>
      <c r="J26" s="72" t="s">
        <v>206</v>
      </c>
      <c r="K26" s="47"/>
      <c r="L26" s="47"/>
      <c r="M26" s="47"/>
      <c r="N26" s="47"/>
      <c r="O26" s="47"/>
      <c r="P26" s="47"/>
    </row>
    <row r="27" spans="1:16" s="1" customFormat="1" ht="61.5" customHeight="1">
      <c r="A27" s="80"/>
      <c r="B27" s="78"/>
      <c r="C27" s="19" t="s">
        <v>28</v>
      </c>
      <c r="D27" s="81"/>
      <c r="E27" s="20">
        <f t="shared" si="0"/>
        <v>12800</v>
      </c>
      <c r="F27" s="20">
        <v>16000</v>
      </c>
      <c r="G27" s="78"/>
      <c r="H27" s="20" t="s">
        <v>20</v>
      </c>
      <c r="I27" s="70"/>
      <c r="J27" s="72"/>
      <c r="K27" s="47"/>
      <c r="L27" s="47"/>
      <c r="M27" s="47"/>
      <c r="N27" s="47"/>
      <c r="O27" s="47"/>
      <c r="P27" s="47"/>
    </row>
    <row r="28" spans="1:16" s="1" customFormat="1" ht="61.5" customHeight="1">
      <c r="A28" s="80"/>
      <c r="B28" s="78"/>
      <c r="C28" s="19" t="s">
        <v>29</v>
      </c>
      <c r="D28" s="81"/>
      <c r="E28" s="20">
        <f t="shared" si="0"/>
        <v>59200</v>
      </c>
      <c r="F28" s="20">
        <v>74000</v>
      </c>
      <c r="G28" s="78"/>
      <c r="H28" s="20" t="s">
        <v>20</v>
      </c>
      <c r="I28" s="70" t="s">
        <v>21</v>
      </c>
      <c r="J28" s="72" t="s">
        <v>22</v>
      </c>
      <c r="K28" s="47"/>
      <c r="L28" s="47"/>
      <c r="M28" s="47"/>
      <c r="N28" s="47"/>
      <c r="O28" s="47"/>
      <c r="P28" s="47"/>
    </row>
    <row r="29" spans="1:16" s="1" customFormat="1" ht="61.5" customHeight="1">
      <c r="A29" s="80"/>
      <c r="B29" s="78"/>
      <c r="C29" s="19" t="s">
        <v>30</v>
      </c>
      <c r="D29" s="81"/>
      <c r="E29" s="20">
        <f t="shared" si="0"/>
        <v>16000</v>
      </c>
      <c r="F29" s="20">
        <v>20000</v>
      </c>
      <c r="G29" s="78"/>
      <c r="H29" s="20" t="s">
        <v>20</v>
      </c>
      <c r="I29" s="70"/>
      <c r="J29" s="72"/>
      <c r="K29" s="47"/>
      <c r="L29" s="47"/>
      <c r="M29" s="47"/>
      <c r="N29" s="47"/>
      <c r="O29" s="47"/>
      <c r="P29" s="47"/>
    </row>
    <row r="30" spans="1:16" s="1" customFormat="1" ht="61.5" customHeight="1">
      <c r="A30" s="67" t="s">
        <v>31</v>
      </c>
      <c r="B30" s="71">
        <v>322</v>
      </c>
      <c r="C30" s="19" t="s">
        <v>32</v>
      </c>
      <c r="D30" s="69"/>
      <c r="E30" s="20">
        <f t="shared" si="0"/>
        <v>5200</v>
      </c>
      <c r="F30" s="20">
        <v>6500</v>
      </c>
      <c r="G30" s="70"/>
      <c r="H30" s="20" t="s">
        <v>20</v>
      </c>
      <c r="I30" s="70" t="s">
        <v>205</v>
      </c>
      <c r="J30" s="72" t="s">
        <v>206</v>
      </c>
      <c r="K30" s="47"/>
      <c r="L30" s="47"/>
      <c r="M30" s="47"/>
      <c r="N30" s="47"/>
      <c r="O30" s="47"/>
      <c r="P30" s="47"/>
    </row>
    <row r="31" spans="1:16" s="1" customFormat="1" ht="61.5" customHeight="1">
      <c r="A31" s="67"/>
      <c r="B31" s="78"/>
      <c r="C31" s="19" t="s">
        <v>33</v>
      </c>
      <c r="D31" s="69"/>
      <c r="E31" s="20">
        <f t="shared" si="0"/>
        <v>20000</v>
      </c>
      <c r="F31" s="20">
        <v>25000</v>
      </c>
      <c r="G31" s="71"/>
      <c r="H31" s="20" t="s">
        <v>20</v>
      </c>
      <c r="I31" s="71"/>
      <c r="J31" s="77"/>
      <c r="K31" s="47"/>
      <c r="L31" s="47"/>
      <c r="M31" s="47"/>
      <c r="N31" s="47"/>
      <c r="O31" s="47"/>
      <c r="P31" s="47"/>
    </row>
    <row r="32" spans="1:16" s="1" customFormat="1" ht="82.5" customHeight="1">
      <c r="A32" s="67"/>
      <c r="B32" s="78"/>
      <c r="C32" s="19" t="s">
        <v>219</v>
      </c>
      <c r="D32" s="69"/>
      <c r="E32" s="20">
        <f t="shared" si="0"/>
        <v>20000</v>
      </c>
      <c r="F32" s="20">
        <v>25000</v>
      </c>
      <c r="G32" s="71"/>
      <c r="H32" s="20" t="s">
        <v>20</v>
      </c>
      <c r="I32" s="71"/>
      <c r="J32" s="77"/>
      <c r="K32" s="47"/>
      <c r="L32" s="47"/>
      <c r="M32" s="47"/>
      <c r="N32" s="47"/>
      <c r="O32" s="47"/>
      <c r="P32" s="47"/>
    </row>
    <row r="33" spans="1:16" s="1" customFormat="1" ht="89.25" customHeight="1">
      <c r="A33" s="80"/>
      <c r="B33" s="78"/>
      <c r="C33" s="19" t="s">
        <v>218</v>
      </c>
      <c r="D33" s="81"/>
      <c r="E33" s="20">
        <f t="shared" ref="E33:E34" si="1">+F33-(20%*F33)</f>
        <v>4800</v>
      </c>
      <c r="F33" s="20">
        <v>6000</v>
      </c>
      <c r="G33" s="78"/>
      <c r="H33" s="20" t="s">
        <v>20</v>
      </c>
      <c r="I33" s="78"/>
      <c r="J33" s="79"/>
      <c r="K33" s="47"/>
      <c r="L33" s="47"/>
      <c r="M33" s="47"/>
      <c r="N33" s="47"/>
      <c r="O33" s="47"/>
      <c r="P33" s="47"/>
    </row>
    <row r="34" spans="1:16" s="1" customFormat="1" ht="72.75" customHeight="1">
      <c r="A34" s="80"/>
      <c r="B34" s="78"/>
      <c r="C34" s="19" t="s">
        <v>234</v>
      </c>
      <c r="D34" s="81"/>
      <c r="E34" s="20">
        <f t="shared" si="1"/>
        <v>1600</v>
      </c>
      <c r="F34" s="20">
        <v>2000</v>
      </c>
      <c r="G34" s="78"/>
      <c r="H34" s="20" t="s">
        <v>20</v>
      </c>
      <c r="I34" s="78"/>
      <c r="J34" s="79"/>
      <c r="K34" s="47"/>
      <c r="L34" s="47"/>
      <c r="M34" s="47"/>
      <c r="N34" s="47"/>
      <c r="O34" s="47"/>
      <c r="P34" s="47"/>
    </row>
    <row r="35" spans="1:16" s="1" customFormat="1" ht="70.5" customHeight="1">
      <c r="A35" s="18" t="s">
        <v>34</v>
      </c>
      <c r="B35" s="48">
        <v>322</v>
      </c>
      <c r="C35" s="19" t="s">
        <v>35</v>
      </c>
      <c r="D35" s="11"/>
      <c r="E35" s="20">
        <f t="shared" ref="E35" si="2">+F35-(20%*F35)</f>
        <v>63200</v>
      </c>
      <c r="F35" s="20">
        <v>79000</v>
      </c>
      <c r="G35" s="20" t="s">
        <v>17</v>
      </c>
      <c r="H35" s="20" t="s">
        <v>20</v>
      </c>
      <c r="I35" s="20" t="s">
        <v>205</v>
      </c>
      <c r="J35" s="24" t="s">
        <v>206</v>
      </c>
      <c r="K35" s="47"/>
      <c r="L35" s="47"/>
      <c r="M35" s="47"/>
      <c r="N35" s="47"/>
      <c r="O35" s="47"/>
      <c r="P35" s="47"/>
    </row>
    <row r="36" spans="1:16" s="1" customFormat="1" ht="88.5" customHeight="1">
      <c r="A36" s="18" t="s">
        <v>36</v>
      </c>
      <c r="B36" s="48">
        <v>322</v>
      </c>
      <c r="C36" s="19" t="s">
        <v>37</v>
      </c>
      <c r="D36" s="11"/>
      <c r="E36" s="20">
        <f t="shared" si="0"/>
        <v>20800</v>
      </c>
      <c r="F36" s="20">
        <v>26000</v>
      </c>
      <c r="G36" s="20" t="s">
        <v>17</v>
      </c>
      <c r="H36" s="20" t="s">
        <v>20</v>
      </c>
      <c r="I36" s="20" t="s">
        <v>205</v>
      </c>
      <c r="J36" s="24" t="s">
        <v>206</v>
      </c>
      <c r="K36" s="47"/>
      <c r="L36" s="47"/>
      <c r="M36" s="47"/>
      <c r="N36" s="47"/>
      <c r="O36" s="47"/>
      <c r="P36" s="47"/>
    </row>
    <row r="37" spans="1:16" s="1" customFormat="1" ht="66" customHeight="1">
      <c r="A37" s="18" t="s">
        <v>38</v>
      </c>
      <c r="B37" s="19">
        <v>322</v>
      </c>
      <c r="C37" s="19" t="s">
        <v>220</v>
      </c>
      <c r="D37" s="11"/>
      <c r="E37" s="20">
        <f>+F37-(4.761904762%*F37)</f>
        <v>5714.2857142800003</v>
      </c>
      <c r="F37" s="20">
        <v>6000</v>
      </c>
      <c r="G37" s="19"/>
      <c r="H37" s="20" t="s">
        <v>20</v>
      </c>
      <c r="I37" s="20" t="s">
        <v>205</v>
      </c>
      <c r="J37" s="24" t="s">
        <v>206</v>
      </c>
      <c r="K37" s="47"/>
      <c r="L37" s="47"/>
      <c r="M37" s="47"/>
      <c r="N37" s="47"/>
      <c r="O37" s="47"/>
      <c r="P37" s="47"/>
    </row>
    <row r="38" spans="1:16" s="1" customFormat="1" ht="64.5" customHeight="1">
      <c r="A38" s="18" t="s">
        <v>39</v>
      </c>
      <c r="B38" s="19">
        <v>322</v>
      </c>
      <c r="C38" s="19" t="s">
        <v>235</v>
      </c>
      <c r="D38" s="11"/>
      <c r="E38" s="20">
        <f t="shared" si="0"/>
        <v>8000</v>
      </c>
      <c r="F38" s="20">
        <v>10000</v>
      </c>
      <c r="G38" s="19"/>
      <c r="H38" s="20" t="s">
        <v>20</v>
      </c>
      <c r="I38" s="20" t="s">
        <v>205</v>
      </c>
      <c r="J38" s="24" t="s">
        <v>206</v>
      </c>
      <c r="K38" s="47"/>
      <c r="L38" s="47"/>
      <c r="M38" s="47"/>
      <c r="N38" s="47"/>
      <c r="O38" s="47"/>
      <c r="P38" s="47"/>
    </row>
    <row r="39" spans="1:16" s="1" customFormat="1" ht="51" customHeight="1">
      <c r="A39" s="18" t="s">
        <v>41</v>
      </c>
      <c r="B39" s="48">
        <v>322</v>
      </c>
      <c r="C39" s="19" t="s">
        <v>40</v>
      </c>
      <c r="D39" s="11"/>
      <c r="E39" s="20">
        <f t="shared" si="0"/>
        <v>6400</v>
      </c>
      <c r="F39" s="20">
        <v>8000</v>
      </c>
      <c r="G39" s="20" t="s">
        <v>17</v>
      </c>
      <c r="H39" s="22"/>
      <c r="I39" s="22"/>
      <c r="J39" s="23"/>
      <c r="K39" s="47"/>
      <c r="L39" s="47"/>
      <c r="M39" s="47"/>
      <c r="N39" s="47"/>
      <c r="O39" s="47"/>
      <c r="P39" s="47"/>
    </row>
    <row r="40" spans="1:16" s="1" customFormat="1" ht="56.25" customHeight="1">
      <c r="A40" s="67" t="s">
        <v>44</v>
      </c>
      <c r="B40" s="68">
        <v>322</v>
      </c>
      <c r="C40" s="19" t="s">
        <v>42</v>
      </c>
      <c r="D40" s="69"/>
      <c r="E40" s="20">
        <f t="shared" si="0"/>
        <v>20000</v>
      </c>
      <c r="F40" s="20">
        <v>25000</v>
      </c>
      <c r="G40" s="70" t="s">
        <v>17</v>
      </c>
      <c r="H40" s="20" t="s">
        <v>20</v>
      </c>
      <c r="I40" s="70" t="s">
        <v>205</v>
      </c>
      <c r="J40" s="72" t="s">
        <v>206</v>
      </c>
      <c r="K40" s="47"/>
      <c r="L40" s="47"/>
      <c r="M40" s="47"/>
      <c r="N40" s="47"/>
      <c r="O40" s="47"/>
      <c r="P40" s="47"/>
    </row>
    <row r="41" spans="1:16" s="1" customFormat="1" ht="56.25" customHeight="1">
      <c r="A41" s="67"/>
      <c r="B41" s="68"/>
      <c r="C41" s="19" t="s">
        <v>43</v>
      </c>
      <c r="D41" s="69"/>
      <c r="E41" s="20">
        <f t="shared" ref="E41" si="3">+F41-(20%*F41)</f>
        <v>64000</v>
      </c>
      <c r="F41" s="20">
        <v>80000</v>
      </c>
      <c r="G41" s="70"/>
      <c r="H41" s="20" t="s">
        <v>20</v>
      </c>
      <c r="I41" s="70"/>
      <c r="J41" s="72"/>
      <c r="K41" s="47"/>
      <c r="L41" s="47"/>
      <c r="M41" s="47"/>
      <c r="N41" s="47"/>
      <c r="O41" s="47"/>
      <c r="P41" s="47"/>
    </row>
    <row r="42" spans="1:16" s="1" customFormat="1" ht="49.5" customHeight="1">
      <c r="A42" s="18" t="s">
        <v>46</v>
      </c>
      <c r="B42" s="48">
        <v>322</v>
      </c>
      <c r="C42" s="19" t="s">
        <v>45</v>
      </c>
      <c r="D42" s="11"/>
      <c r="E42" s="20">
        <f t="shared" si="0"/>
        <v>19200</v>
      </c>
      <c r="F42" s="20">
        <v>24000</v>
      </c>
      <c r="G42" s="19" t="s">
        <v>17</v>
      </c>
      <c r="H42" s="20" t="s">
        <v>20</v>
      </c>
      <c r="I42" s="19" t="s">
        <v>205</v>
      </c>
      <c r="J42" s="21" t="s">
        <v>206</v>
      </c>
      <c r="K42" s="47"/>
      <c r="L42" s="47"/>
      <c r="M42" s="47"/>
      <c r="N42" s="47"/>
      <c r="O42" s="47"/>
      <c r="P42" s="47"/>
    </row>
    <row r="43" spans="1:16" s="1" customFormat="1" ht="72" customHeight="1">
      <c r="A43" s="67" t="s">
        <v>48</v>
      </c>
      <c r="B43" s="68">
        <v>322</v>
      </c>
      <c r="C43" s="19" t="s">
        <v>47</v>
      </c>
      <c r="D43" s="69"/>
      <c r="E43" s="20">
        <f t="shared" si="0"/>
        <v>40800</v>
      </c>
      <c r="F43" s="20">
        <v>51000</v>
      </c>
      <c r="G43" s="70" t="s">
        <v>17</v>
      </c>
      <c r="H43" s="20" t="s">
        <v>20</v>
      </c>
      <c r="I43" s="70" t="s">
        <v>205</v>
      </c>
      <c r="J43" s="72" t="s">
        <v>206</v>
      </c>
      <c r="K43" s="47"/>
      <c r="L43" s="47"/>
      <c r="M43" s="47"/>
      <c r="N43" s="47"/>
      <c r="O43" s="47"/>
      <c r="P43" s="47"/>
    </row>
    <row r="44" spans="1:16" s="1" customFormat="1" ht="72.75" customHeight="1">
      <c r="A44" s="67"/>
      <c r="B44" s="71"/>
      <c r="C44" s="19" t="s">
        <v>248</v>
      </c>
      <c r="D44" s="69"/>
      <c r="E44" s="20">
        <f t="shared" si="0"/>
        <v>19200</v>
      </c>
      <c r="F44" s="20">
        <v>24000</v>
      </c>
      <c r="G44" s="70"/>
      <c r="H44" s="20" t="s">
        <v>20</v>
      </c>
      <c r="I44" s="70" t="s">
        <v>205</v>
      </c>
      <c r="J44" s="72" t="s">
        <v>206</v>
      </c>
      <c r="K44" s="47"/>
      <c r="L44" s="47"/>
      <c r="M44" s="47"/>
      <c r="N44" s="47"/>
      <c r="O44" s="47"/>
      <c r="P44" s="47"/>
    </row>
    <row r="45" spans="1:16" s="1" customFormat="1" ht="88.5" customHeight="1">
      <c r="A45" s="67" t="s">
        <v>54</v>
      </c>
      <c r="B45" s="71">
        <v>322</v>
      </c>
      <c r="C45" s="19" t="s">
        <v>49</v>
      </c>
      <c r="D45" s="69" t="s">
        <v>244</v>
      </c>
      <c r="E45" s="20">
        <f t="shared" si="0"/>
        <v>80000</v>
      </c>
      <c r="F45" s="20">
        <v>100000</v>
      </c>
      <c r="G45" s="71" t="s">
        <v>50</v>
      </c>
      <c r="H45" s="19" t="s">
        <v>20</v>
      </c>
      <c r="I45" s="71" t="s">
        <v>205</v>
      </c>
      <c r="J45" s="77" t="s">
        <v>206</v>
      </c>
      <c r="K45" s="47"/>
      <c r="L45" s="47"/>
      <c r="M45" s="47"/>
      <c r="N45" s="47"/>
      <c r="O45" s="47"/>
      <c r="P45" s="47"/>
    </row>
    <row r="46" spans="1:16" s="1" customFormat="1" ht="58.5" customHeight="1">
      <c r="A46" s="67"/>
      <c r="B46" s="71"/>
      <c r="C46" s="19" t="s">
        <v>51</v>
      </c>
      <c r="D46" s="69"/>
      <c r="E46" s="20">
        <f t="shared" si="0"/>
        <v>77600</v>
      </c>
      <c r="F46" s="20">
        <v>97000</v>
      </c>
      <c r="G46" s="71"/>
      <c r="H46" s="19" t="s">
        <v>20</v>
      </c>
      <c r="I46" s="71" t="s">
        <v>205</v>
      </c>
      <c r="J46" s="77" t="s">
        <v>206</v>
      </c>
      <c r="K46" s="47"/>
      <c r="L46" s="47"/>
      <c r="M46" s="47"/>
      <c r="N46" s="47"/>
      <c r="O46" s="47"/>
      <c r="P46" s="47"/>
    </row>
    <row r="47" spans="1:16" s="1" customFormat="1" ht="58.5" customHeight="1">
      <c r="A47" s="67"/>
      <c r="B47" s="71"/>
      <c r="C47" s="19" t="s">
        <v>52</v>
      </c>
      <c r="D47" s="69"/>
      <c r="E47" s="20">
        <f t="shared" ref="E47" si="4">+F47-(20%*F47)</f>
        <v>80000</v>
      </c>
      <c r="F47" s="20">
        <v>100000</v>
      </c>
      <c r="G47" s="71"/>
      <c r="H47" s="19" t="s">
        <v>20</v>
      </c>
      <c r="I47" s="71" t="s">
        <v>205</v>
      </c>
      <c r="J47" s="77" t="s">
        <v>206</v>
      </c>
      <c r="K47" s="47"/>
      <c r="L47" s="47"/>
      <c r="M47" s="47"/>
      <c r="N47" s="47"/>
      <c r="O47" s="47"/>
      <c r="P47" s="47"/>
    </row>
    <row r="48" spans="1:16" s="1" customFormat="1" ht="57" customHeight="1">
      <c r="A48" s="67"/>
      <c r="B48" s="71"/>
      <c r="C48" s="19" t="s">
        <v>53</v>
      </c>
      <c r="D48" s="69"/>
      <c r="E48" s="20">
        <f t="shared" si="0"/>
        <v>88000</v>
      </c>
      <c r="F48" s="20">
        <v>110000</v>
      </c>
      <c r="G48" s="71"/>
      <c r="H48" s="19" t="s">
        <v>20</v>
      </c>
      <c r="I48" s="71" t="s">
        <v>205</v>
      </c>
      <c r="J48" s="77" t="s">
        <v>206</v>
      </c>
      <c r="K48" s="47"/>
      <c r="L48" s="47"/>
      <c r="M48" s="47"/>
      <c r="N48" s="47"/>
      <c r="O48" s="47"/>
      <c r="P48" s="47"/>
    </row>
    <row r="49" spans="1:16" s="1" customFormat="1" ht="38.25" customHeight="1">
      <c r="A49" s="18" t="s">
        <v>56</v>
      </c>
      <c r="B49" s="48">
        <v>322</v>
      </c>
      <c r="C49" s="19" t="s">
        <v>55</v>
      </c>
      <c r="D49" s="12"/>
      <c r="E49" s="20">
        <f t="shared" si="0"/>
        <v>44000</v>
      </c>
      <c r="F49" s="20">
        <v>55000</v>
      </c>
      <c r="G49" s="19" t="s">
        <v>17</v>
      </c>
      <c r="H49" s="19" t="s">
        <v>20</v>
      </c>
      <c r="I49" s="19" t="s">
        <v>205</v>
      </c>
      <c r="J49" s="21" t="s">
        <v>206</v>
      </c>
      <c r="K49" s="47"/>
      <c r="L49" s="47"/>
      <c r="M49" s="47"/>
      <c r="N49" s="47"/>
      <c r="O49" s="47"/>
      <c r="P49" s="47"/>
    </row>
    <row r="50" spans="1:16" s="1" customFormat="1" ht="56.25" customHeight="1">
      <c r="A50" s="67" t="s">
        <v>59</v>
      </c>
      <c r="B50" s="68">
        <v>322</v>
      </c>
      <c r="C50" s="19" t="s">
        <v>57</v>
      </c>
      <c r="D50" s="69"/>
      <c r="E50" s="20">
        <f>+F50-(4.76%*F50)</f>
        <v>85716</v>
      </c>
      <c r="F50" s="20">
        <v>90000</v>
      </c>
      <c r="G50" s="70" t="s">
        <v>17</v>
      </c>
      <c r="H50" s="20" t="s">
        <v>20</v>
      </c>
      <c r="I50" s="70" t="s">
        <v>205</v>
      </c>
      <c r="J50" s="72" t="s">
        <v>206</v>
      </c>
      <c r="K50" s="47"/>
      <c r="L50" s="47"/>
      <c r="M50" s="47"/>
      <c r="N50" s="47"/>
      <c r="O50" s="47"/>
      <c r="P50" s="47"/>
    </row>
    <row r="51" spans="1:16" s="1" customFormat="1" ht="51.75" customHeight="1">
      <c r="A51" s="67"/>
      <c r="B51" s="68"/>
      <c r="C51" s="19" t="s">
        <v>58</v>
      </c>
      <c r="D51" s="69"/>
      <c r="E51" s="20">
        <f>+F51-(20%*F51)</f>
        <v>65600</v>
      </c>
      <c r="F51" s="20">
        <v>82000</v>
      </c>
      <c r="G51" s="70"/>
      <c r="H51" s="20" t="s">
        <v>20</v>
      </c>
      <c r="I51" s="70" t="s">
        <v>205</v>
      </c>
      <c r="J51" s="72" t="s">
        <v>206</v>
      </c>
      <c r="K51" s="47"/>
      <c r="L51" s="47"/>
      <c r="M51" s="47"/>
      <c r="N51" s="47"/>
      <c r="O51" s="47"/>
      <c r="P51" s="47"/>
    </row>
    <row r="52" spans="1:16" s="1" customFormat="1" ht="60.75" customHeight="1">
      <c r="A52" s="65" t="s">
        <v>60</v>
      </c>
      <c r="B52" s="68">
        <v>322</v>
      </c>
      <c r="C52" s="19" t="s">
        <v>236</v>
      </c>
      <c r="D52" s="69"/>
      <c r="E52" s="20">
        <f>+F52-(20%*F52)+10000</f>
        <v>83600</v>
      </c>
      <c r="F52" s="20">
        <v>92000</v>
      </c>
      <c r="G52" s="19" t="s">
        <v>17</v>
      </c>
      <c r="H52" s="71" t="s">
        <v>20</v>
      </c>
      <c r="I52" s="71" t="s">
        <v>205</v>
      </c>
      <c r="J52" s="77" t="s">
        <v>206</v>
      </c>
      <c r="K52" s="47"/>
      <c r="L52" s="47"/>
      <c r="M52" s="47"/>
      <c r="N52" s="47"/>
      <c r="O52" s="47"/>
      <c r="P52" s="47"/>
    </row>
    <row r="53" spans="1:16" s="1" customFormat="1" ht="56.25" customHeight="1">
      <c r="A53" s="66"/>
      <c r="B53" s="78"/>
      <c r="C53" s="19" t="s">
        <v>237</v>
      </c>
      <c r="D53" s="69"/>
      <c r="E53" s="20">
        <f>+F53-(20%*F53)</f>
        <v>8000</v>
      </c>
      <c r="F53" s="20">
        <v>10000</v>
      </c>
      <c r="G53" s="19" t="s">
        <v>17</v>
      </c>
      <c r="H53" s="78"/>
      <c r="I53" s="78"/>
      <c r="J53" s="79"/>
      <c r="K53" s="47"/>
      <c r="L53" s="47"/>
      <c r="M53" s="47"/>
      <c r="N53" s="47"/>
      <c r="O53" s="47"/>
      <c r="P53" s="47"/>
    </row>
    <row r="54" spans="1:16" s="1" customFormat="1" ht="53.25" customHeight="1">
      <c r="A54" s="67" t="s">
        <v>61</v>
      </c>
      <c r="B54" s="68">
        <v>322</v>
      </c>
      <c r="C54" s="19" t="s">
        <v>62</v>
      </c>
      <c r="D54" s="69"/>
      <c r="E54" s="20">
        <f>+F54-(20%*F54)</f>
        <v>24000</v>
      </c>
      <c r="F54" s="20">
        <v>30000</v>
      </c>
      <c r="G54" s="70" t="s">
        <v>17</v>
      </c>
      <c r="H54" s="20" t="s">
        <v>20</v>
      </c>
      <c r="I54" s="70" t="s">
        <v>205</v>
      </c>
      <c r="J54" s="72" t="s">
        <v>206</v>
      </c>
      <c r="K54" s="47"/>
      <c r="L54" s="47"/>
      <c r="M54" s="47"/>
      <c r="N54" s="47"/>
      <c r="O54" s="47"/>
      <c r="P54" s="47"/>
    </row>
    <row r="55" spans="1:16" s="1" customFormat="1" ht="50.25" customHeight="1">
      <c r="A55" s="67"/>
      <c r="B55" s="68"/>
      <c r="C55" s="19" t="s">
        <v>63</v>
      </c>
      <c r="D55" s="69"/>
      <c r="E55" s="20">
        <f>+F55-(20%*F55)</f>
        <v>4800</v>
      </c>
      <c r="F55" s="20">
        <v>6000</v>
      </c>
      <c r="G55" s="70"/>
      <c r="H55" s="20" t="s">
        <v>20</v>
      </c>
      <c r="I55" s="70" t="s">
        <v>205</v>
      </c>
      <c r="J55" s="72" t="s">
        <v>206</v>
      </c>
      <c r="K55" s="47"/>
      <c r="L55" s="47"/>
      <c r="M55" s="47"/>
      <c r="N55" s="47"/>
      <c r="O55" s="47"/>
      <c r="P55" s="47"/>
    </row>
    <row r="56" spans="1:16" s="1" customFormat="1" ht="37.5" customHeight="1">
      <c r="A56" s="18" t="s">
        <v>64</v>
      </c>
      <c r="B56" s="48">
        <v>322</v>
      </c>
      <c r="C56" s="19" t="s">
        <v>65</v>
      </c>
      <c r="D56" s="11"/>
      <c r="E56" s="20">
        <f t="shared" si="0"/>
        <v>19200</v>
      </c>
      <c r="F56" s="20">
        <v>24000</v>
      </c>
      <c r="G56" s="19" t="s">
        <v>17</v>
      </c>
      <c r="H56" s="19" t="s">
        <v>20</v>
      </c>
      <c r="I56" s="19" t="s">
        <v>205</v>
      </c>
      <c r="J56" s="21" t="s">
        <v>206</v>
      </c>
      <c r="K56" s="47"/>
      <c r="L56" s="47"/>
      <c r="M56" s="47"/>
      <c r="N56" s="47"/>
      <c r="O56" s="47"/>
      <c r="P56" s="47"/>
    </row>
    <row r="57" spans="1:16" s="1" customFormat="1" ht="45.75" customHeight="1">
      <c r="A57" s="67" t="s">
        <v>66</v>
      </c>
      <c r="B57" s="68">
        <v>322</v>
      </c>
      <c r="C57" s="19" t="s">
        <v>67</v>
      </c>
      <c r="D57" s="69"/>
      <c r="E57" s="20">
        <f>+F57-(11.50442478%*F57)</f>
        <v>5309.7345132</v>
      </c>
      <c r="F57" s="20">
        <v>6000</v>
      </c>
      <c r="G57" s="70" t="s">
        <v>17</v>
      </c>
      <c r="H57" s="20" t="s">
        <v>20</v>
      </c>
      <c r="I57" s="70" t="s">
        <v>21</v>
      </c>
      <c r="J57" s="72" t="s">
        <v>22</v>
      </c>
      <c r="K57" s="47"/>
      <c r="L57" s="47"/>
      <c r="M57" s="47"/>
      <c r="N57" s="47"/>
      <c r="O57" s="47"/>
      <c r="P57" s="47"/>
    </row>
    <row r="58" spans="1:16" s="1" customFormat="1" ht="56.25" customHeight="1">
      <c r="A58" s="67"/>
      <c r="B58" s="71"/>
      <c r="C58" s="19" t="s">
        <v>180</v>
      </c>
      <c r="D58" s="69"/>
      <c r="E58" s="20">
        <f t="shared" si="0"/>
        <v>41600</v>
      </c>
      <c r="F58" s="20">
        <v>52000</v>
      </c>
      <c r="G58" s="70"/>
      <c r="H58" s="20" t="s">
        <v>20</v>
      </c>
      <c r="I58" s="70"/>
      <c r="J58" s="72"/>
      <c r="K58" s="49"/>
      <c r="L58" s="47"/>
      <c r="M58" s="47"/>
      <c r="N58" s="47"/>
      <c r="O58" s="47"/>
      <c r="P58" s="47"/>
    </row>
    <row r="59" spans="1:16" s="1" customFormat="1" ht="45.75" customHeight="1">
      <c r="A59" s="67"/>
      <c r="B59" s="71"/>
      <c r="C59" s="19" t="s">
        <v>181</v>
      </c>
      <c r="D59" s="69"/>
      <c r="E59" s="20">
        <f t="shared" si="0"/>
        <v>6400</v>
      </c>
      <c r="F59" s="20">
        <v>8000</v>
      </c>
      <c r="G59" s="70" t="s">
        <v>17</v>
      </c>
      <c r="H59" s="20" t="s">
        <v>20</v>
      </c>
      <c r="I59" s="70" t="s">
        <v>205</v>
      </c>
      <c r="J59" s="72" t="s">
        <v>206</v>
      </c>
      <c r="K59" s="47"/>
      <c r="L59" s="47"/>
      <c r="M59" s="47"/>
      <c r="N59" s="47"/>
      <c r="O59" s="47"/>
      <c r="P59" s="47"/>
    </row>
    <row r="60" spans="1:16" s="1" customFormat="1" ht="52.5" customHeight="1">
      <c r="A60" s="67"/>
      <c r="B60" s="71"/>
      <c r="C60" s="19" t="s">
        <v>182</v>
      </c>
      <c r="D60" s="69"/>
      <c r="E60" s="20">
        <f t="shared" si="0"/>
        <v>48000</v>
      </c>
      <c r="F60" s="20">
        <v>60000</v>
      </c>
      <c r="G60" s="70"/>
      <c r="H60" s="20" t="s">
        <v>20</v>
      </c>
      <c r="I60" s="70" t="s">
        <v>205</v>
      </c>
      <c r="J60" s="72" t="s">
        <v>206</v>
      </c>
      <c r="K60" s="49"/>
      <c r="L60" s="47"/>
      <c r="M60" s="47"/>
      <c r="N60" s="47"/>
      <c r="O60" s="47"/>
      <c r="P60" s="47"/>
    </row>
    <row r="61" spans="1:16" s="1" customFormat="1" ht="36" customHeight="1">
      <c r="A61" s="18" t="s">
        <v>68</v>
      </c>
      <c r="B61" s="48">
        <v>322</v>
      </c>
      <c r="C61" s="19" t="s">
        <v>69</v>
      </c>
      <c r="D61" s="11"/>
      <c r="E61" s="20">
        <f t="shared" si="0"/>
        <v>1600</v>
      </c>
      <c r="F61" s="20">
        <v>2000</v>
      </c>
      <c r="G61" s="19" t="s">
        <v>17</v>
      </c>
      <c r="H61" s="22"/>
      <c r="I61" s="22"/>
      <c r="J61" s="23"/>
      <c r="K61" s="47"/>
      <c r="L61" s="47"/>
      <c r="M61" s="47"/>
      <c r="N61" s="47"/>
      <c r="O61" s="47"/>
      <c r="P61" s="47"/>
    </row>
    <row r="62" spans="1:16" s="1" customFormat="1" ht="64.5" customHeight="1">
      <c r="A62" s="18" t="s">
        <v>70</v>
      </c>
      <c r="B62" s="48">
        <v>322</v>
      </c>
      <c r="C62" s="19" t="s">
        <v>71</v>
      </c>
      <c r="D62" s="11"/>
      <c r="E62" s="20">
        <f t="shared" ref="E62" si="5">+F62-(20%*F62)</f>
        <v>151200</v>
      </c>
      <c r="F62" s="20">
        <v>189000</v>
      </c>
      <c r="G62" s="19" t="s">
        <v>17</v>
      </c>
      <c r="H62" s="19" t="s">
        <v>20</v>
      </c>
      <c r="I62" s="19" t="s">
        <v>205</v>
      </c>
      <c r="J62" s="21" t="s">
        <v>206</v>
      </c>
      <c r="K62" s="49"/>
      <c r="L62" s="47"/>
      <c r="M62" s="47"/>
      <c r="N62" s="47"/>
      <c r="O62" s="47"/>
      <c r="P62" s="47"/>
    </row>
    <row r="63" spans="1:16" s="1" customFormat="1" ht="64.5" customHeight="1">
      <c r="A63" s="18" t="s">
        <v>72</v>
      </c>
      <c r="B63" s="48">
        <v>322</v>
      </c>
      <c r="C63" s="19" t="s">
        <v>73</v>
      </c>
      <c r="D63" s="12"/>
      <c r="E63" s="20">
        <f>+F63-(20%*F63)</f>
        <v>156000</v>
      </c>
      <c r="F63" s="20">
        <v>195000</v>
      </c>
      <c r="G63" s="19" t="s">
        <v>74</v>
      </c>
      <c r="H63" s="19" t="s">
        <v>20</v>
      </c>
      <c r="I63" s="19" t="s">
        <v>205</v>
      </c>
      <c r="J63" s="21" t="s">
        <v>206</v>
      </c>
      <c r="K63" s="47"/>
      <c r="L63" s="47"/>
      <c r="M63" s="47"/>
      <c r="N63" s="47"/>
      <c r="O63" s="47"/>
      <c r="P63" s="47"/>
    </row>
    <row r="64" spans="1:16" s="1" customFormat="1" ht="74.25" customHeight="1">
      <c r="A64" s="18" t="s">
        <v>75</v>
      </c>
      <c r="B64" s="48">
        <v>322</v>
      </c>
      <c r="C64" s="19" t="s">
        <v>76</v>
      </c>
      <c r="D64" s="11" t="s">
        <v>245</v>
      </c>
      <c r="E64" s="20">
        <f t="shared" si="0"/>
        <v>502720</v>
      </c>
      <c r="F64" s="20">
        <f>616000+4000+8400</f>
        <v>628400</v>
      </c>
      <c r="G64" s="20" t="s">
        <v>50</v>
      </c>
      <c r="H64" s="19" t="s">
        <v>20</v>
      </c>
      <c r="I64" s="19" t="s">
        <v>205</v>
      </c>
      <c r="J64" s="21" t="s">
        <v>206</v>
      </c>
      <c r="K64" s="47"/>
      <c r="L64" s="47"/>
      <c r="M64" s="47"/>
      <c r="N64" s="47"/>
      <c r="O64" s="47"/>
      <c r="P64" s="47"/>
    </row>
    <row r="65" spans="1:16" s="13" customFormat="1" ht="57" customHeight="1">
      <c r="A65" s="18" t="s">
        <v>77</v>
      </c>
      <c r="B65" s="48">
        <v>322</v>
      </c>
      <c r="C65" s="19" t="s">
        <v>78</v>
      </c>
      <c r="D65" s="11"/>
      <c r="E65" s="20">
        <f t="shared" si="0"/>
        <v>28000</v>
      </c>
      <c r="F65" s="20">
        <v>35000</v>
      </c>
      <c r="G65" s="19" t="s">
        <v>17</v>
      </c>
      <c r="H65" s="22"/>
      <c r="I65" s="22"/>
      <c r="J65" s="23"/>
      <c r="K65" s="50"/>
      <c r="L65" s="50"/>
      <c r="M65" s="50"/>
      <c r="N65" s="50"/>
      <c r="O65" s="50"/>
      <c r="P65" s="50"/>
    </row>
    <row r="66" spans="1:16" s="1" customFormat="1" ht="74.25" customHeight="1">
      <c r="A66" s="18" t="s">
        <v>79</v>
      </c>
      <c r="B66" s="48">
        <v>322</v>
      </c>
      <c r="C66" s="19" t="s">
        <v>80</v>
      </c>
      <c r="D66" s="11"/>
      <c r="E66" s="20">
        <f t="shared" si="0"/>
        <v>1600</v>
      </c>
      <c r="F66" s="20">
        <v>2000</v>
      </c>
      <c r="G66" s="19" t="s">
        <v>17</v>
      </c>
      <c r="H66" s="22"/>
      <c r="I66" s="22"/>
      <c r="J66" s="23"/>
      <c r="K66" s="47"/>
      <c r="L66" s="47"/>
      <c r="M66" s="47"/>
      <c r="N66" s="47"/>
      <c r="O66" s="47"/>
      <c r="P66" s="47"/>
    </row>
    <row r="67" spans="1:16" s="1" customFormat="1" ht="59.25" customHeight="1">
      <c r="A67" s="18" t="s">
        <v>81</v>
      </c>
      <c r="B67" s="48">
        <v>322</v>
      </c>
      <c r="C67" s="19" t="s">
        <v>82</v>
      </c>
      <c r="D67" s="11"/>
      <c r="E67" s="20">
        <f t="shared" si="0"/>
        <v>13600</v>
      </c>
      <c r="F67" s="20">
        <v>17000</v>
      </c>
      <c r="G67" s="19" t="s">
        <v>17</v>
      </c>
      <c r="H67" s="22"/>
      <c r="I67" s="22"/>
      <c r="J67" s="23"/>
      <c r="K67" s="47"/>
      <c r="L67" s="47"/>
      <c r="M67" s="47"/>
      <c r="N67" s="47"/>
      <c r="O67" s="47"/>
      <c r="P67" s="47"/>
    </row>
    <row r="68" spans="1:16" s="1" customFormat="1" ht="59.25" customHeight="1">
      <c r="A68" s="18" t="s">
        <v>83</v>
      </c>
      <c r="B68" s="48">
        <v>322</v>
      </c>
      <c r="C68" s="19" t="s">
        <v>221</v>
      </c>
      <c r="D68" s="11"/>
      <c r="E68" s="20">
        <f t="shared" ref="E68" si="6">+F68-(20%*F68)</f>
        <v>800</v>
      </c>
      <c r="F68" s="20">
        <v>1000</v>
      </c>
      <c r="G68" s="19" t="s">
        <v>17</v>
      </c>
      <c r="H68" s="22"/>
      <c r="I68" s="22"/>
      <c r="J68" s="23"/>
      <c r="K68" s="47"/>
      <c r="L68" s="47"/>
      <c r="M68" s="47"/>
      <c r="N68" s="47"/>
      <c r="O68" s="47"/>
      <c r="P68" s="47"/>
    </row>
    <row r="69" spans="1:16" s="1" customFormat="1" ht="75.75" customHeight="1">
      <c r="A69" s="18" t="s">
        <v>85</v>
      </c>
      <c r="B69" s="48">
        <v>322</v>
      </c>
      <c r="C69" s="19" t="s">
        <v>84</v>
      </c>
      <c r="D69" s="11"/>
      <c r="E69" s="20">
        <f t="shared" si="0"/>
        <v>19200</v>
      </c>
      <c r="F69" s="20">
        <v>24000</v>
      </c>
      <c r="G69" s="19" t="s">
        <v>17</v>
      </c>
      <c r="H69" s="22"/>
      <c r="I69" s="22"/>
      <c r="J69" s="23"/>
      <c r="K69" s="47"/>
      <c r="L69" s="47"/>
      <c r="M69" s="47"/>
      <c r="N69" s="47"/>
      <c r="O69" s="47"/>
      <c r="P69" s="47"/>
    </row>
    <row r="70" spans="1:16" s="1" customFormat="1" ht="75.75" customHeight="1">
      <c r="A70" s="18" t="s">
        <v>86</v>
      </c>
      <c r="B70" s="48">
        <v>322</v>
      </c>
      <c r="C70" s="19" t="s">
        <v>200</v>
      </c>
      <c r="D70" s="11"/>
      <c r="E70" s="20">
        <f t="shared" si="0"/>
        <v>2400</v>
      </c>
      <c r="F70" s="20">
        <v>3000</v>
      </c>
      <c r="G70" s="19" t="s">
        <v>17</v>
      </c>
      <c r="H70" s="22"/>
      <c r="I70" s="22"/>
      <c r="J70" s="23"/>
      <c r="K70" s="47"/>
      <c r="L70" s="47"/>
      <c r="M70" s="47"/>
      <c r="N70" s="47"/>
      <c r="O70" s="47"/>
      <c r="P70" s="47"/>
    </row>
    <row r="71" spans="1:16" s="1" customFormat="1" ht="75.75" customHeight="1">
      <c r="A71" s="18" t="s">
        <v>87</v>
      </c>
      <c r="B71" s="48">
        <v>322</v>
      </c>
      <c r="C71" s="19" t="s">
        <v>222</v>
      </c>
      <c r="D71" s="11"/>
      <c r="E71" s="20">
        <f t="shared" si="0"/>
        <v>12000</v>
      </c>
      <c r="F71" s="20">
        <v>15000</v>
      </c>
      <c r="G71" s="19" t="s">
        <v>17</v>
      </c>
      <c r="H71" s="22"/>
      <c r="I71" s="22"/>
      <c r="J71" s="23"/>
      <c r="K71" s="47"/>
      <c r="L71" s="47"/>
      <c r="M71" s="47"/>
      <c r="N71" s="47"/>
      <c r="O71" s="47"/>
      <c r="P71" s="47"/>
    </row>
    <row r="72" spans="1:16" s="1" customFormat="1" ht="75.75" customHeight="1">
      <c r="A72" s="18" t="s">
        <v>89</v>
      </c>
      <c r="B72" s="48">
        <v>322</v>
      </c>
      <c r="C72" s="19" t="s">
        <v>187</v>
      </c>
      <c r="D72" s="11"/>
      <c r="E72" s="20">
        <f t="shared" ref="E72" si="7">+F72-(20%*F72)</f>
        <v>19200</v>
      </c>
      <c r="F72" s="20">
        <v>24000</v>
      </c>
      <c r="G72" s="19" t="s">
        <v>17</v>
      </c>
      <c r="H72" s="22"/>
      <c r="I72" s="22"/>
      <c r="J72" s="23"/>
      <c r="K72" s="47"/>
      <c r="L72" s="47"/>
      <c r="M72" s="47"/>
      <c r="N72" s="47"/>
      <c r="O72" s="47"/>
      <c r="P72" s="47"/>
    </row>
    <row r="73" spans="1:16" s="1" customFormat="1" ht="75.75" customHeight="1">
      <c r="A73" s="18" t="s">
        <v>91</v>
      </c>
      <c r="B73" s="48">
        <v>322</v>
      </c>
      <c r="C73" s="19" t="s">
        <v>186</v>
      </c>
      <c r="D73" s="11"/>
      <c r="E73" s="20">
        <f>+F73-(20%*F73)</f>
        <v>16000</v>
      </c>
      <c r="F73" s="20">
        <v>20000</v>
      </c>
      <c r="G73" s="19" t="s">
        <v>17</v>
      </c>
      <c r="H73" s="22"/>
      <c r="I73" s="22"/>
      <c r="J73" s="23"/>
      <c r="K73" s="47"/>
      <c r="L73" s="47"/>
      <c r="M73" s="47"/>
      <c r="N73" s="47"/>
      <c r="O73" s="47"/>
      <c r="P73" s="47"/>
    </row>
    <row r="74" spans="1:16" s="1" customFormat="1" ht="75.75" customHeight="1">
      <c r="A74" s="18" t="s">
        <v>93</v>
      </c>
      <c r="B74" s="48">
        <v>322</v>
      </c>
      <c r="C74" s="19" t="s">
        <v>201</v>
      </c>
      <c r="D74" s="11"/>
      <c r="E74" s="20">
        <f>+F74-(20%*F74)</f>
        <v>8000</v>
      </c>
      <c r="F74" s="20">
        <v>10000</v>
      </c>
      <c r="G74" s="19" t="s">
        <v>17</v>
      </c>
      <c r="H74" s="22"/>
      <c r="I74" s="22"/>
      <c r="J74" s="23"/>
      <c r="K74" s="47"/>
      <c r="L74" s="47"/>
      <c r="M74" s="47"/>
      <c r="N74" s="47"/>
      <c r="O74" s="47"/>
      <c r="P74" s="47"/>
    </row>
    <row r="75" spans="1:16" s="1" customFormat="1" ht="75.75" customHeight="1">
      <c r="A75" s="18" t="s">
        <v>95</v>
      </c>
      <c r="B75" s="48">
        <v>322</v>
      </c>
      <c r="C75" s="19" t="s">
        <v>88</v>
      </c>
      <c r="D75" s="11"/>
      <c r="E75" s="20">
        <f t="shared" si="0"/>
        <v>8000</v>
      </c>
      <c r="F75" s="20">
        <v>10000</v>
      </c>
      <c r="G75" s="19" t="s">
        <v>17</v>
      </c>
      <c r="H75" s="22"/>
      <c r="I75" s="22"/>
      <c r="J75" s="23"/>
      <c r="K75" s="47"/>
      <c r="L75" s="47"/>
      <c r="M75" s="47"/>
      <c r="N75" s="47"/>
      <c r="O75" s="47"/>
      <c r="P75" s="47"/>
    </row>
    <row r="76" spans="1:16" s="1" customFormat="1" ht="75.75" customHeight="1">
      <c r="A76" s="18" t="s">
        <v>97</v>
      </c>
      <c r="B76" s="48">
        <v>322</v>
      </c>
      <c r="C76" s="19" t="s">
        <v>90</v>
      </c>
      <c r="D76" s="11"/>
      <c r="E76" s="20">
        <f t="shared" ref="E76" si="8">+F76-(20%*F76)</f>
        <v>36400</v>
      </c>
      <c r="F76" s="20">
        <f>60*200+600+2000+500+4000+5838+20562</f>
        <v>45500</v>
      </c>
      <c r="G76" s="19" t="s">
        <v>17</v>
      </c>
      <c r="H76" s="22"/>
      <c r="I76" s="22"/>
      <c r="J76" s="23"/>
      <c r="K76" s="64"/>
      <c r="L76" s="47"/>
      <c r="M76" s="47"/>
      <c r="N76" s="47"/>
      <c r="O76" s="47"/>
      <c r="P76" s="47"/>
    </row>
    <row r="77" spans="1:16" s="1" customFormat="1" ht="72" customHeight="1">
      <c r="A77" s="18" t="s">
        <v>99</v>
      </c>
      <c r="B77" s="48">
        <v>322</v>
      </c>
      <c r="C77" s="19" t="s">
        <v>92</v>
      </c>
      <c r="D77" s="11"/>
      <c r="E77" s="20">
        <f t="shared" si="0"/>
        <v>12000</v>
      </c>
      <c r="F77" s="20">
        <v>15000</v>
      </c>
      <c r="G77" s="19" t="s">
        <v>17</v>
      </c>
      <c r="H77" s="22"/>
      <c r="I77" s="22"/>
      <c r="J77" s="23"/>
      <c r="K77" s="47"/>
      <c r="L77" s="47"/>
      <c r="M77" s="47"/>
      <c r="N77" s="47"/>
      <c r="O77" s="47"/>
      <c r="P77" s="47"/>
    </row>
    <row r="78" spans="1:16" s="1" customFormat="1" ht="72" customHeight="1">
      <c r="A78" s="18" t="s">
        <v>101</v>
      </c>
      <c r="B78" s="48">
        <v>322</v>
      </c>
      <c r="C78" s="19" t="s">
        <v>94</v>
      </c>
      <c r="D78" s="11"/>
      <c r="E78" s="20">
        <f t="shared" si="0"/>
        <v>4000</v>
      </c>
      <c r="F78" s="20">
        <v>5000</v>
      </c>
      <c r="G78" s="19" t="s">
        <v>17</v>
      </c>
      <c r="H78" s="22"/>
      <c r="I78" s="22"/>
      <c r="J78" s="23"/>
      <c r="K78" s="47"/>
      <c r="L78" s="47"/>
      <c r="M78" s="47"/>
      <c r="N78" s="47"/>
      <c r="O78" s="47"/>
      <c r="P78" s="47"/>
    </row>
    <row r="79" spans="1:16" s="1" customFormat="1" ht="42" customHeight="1">
      <c r="A79" s="18" t="s">
        <v>103</v>
      </c>
      <c r="B79" s="48">
        <v>323</v>
      </c>
      <c r="C79" s="19" t="s">
        <v>96</v>
      </c>
      <c r="D79" s="11"/>
      <c r="E79" s="20">
        <f t="shared" si="0"/>
        <v>40000</v>
      </c>
      <c r="F79" s="20">
        <v>50000</v>
      </c>
      <c r="G79" s="19" t="s">
        <v>17</v>
      </c>
      <c r="H79" s="22"/>
      <c r="I79" s="22"/>
      <c r="J79" s="23"/>
      <c r="K79" s="47"/>
      <c r="L79" s="47"/>
      <c r="M79" s="47"/>
      <c r="N79" s="47"/>
      <c r="O79" s="47"/>
      <c r="P79" s="47"/>
    </row>
    <row r="80" spans="1:16" s="1" customFormat="1" ht="54.75" customHeight="1">
      <c r="A80" s="18" t="s">
        <v>104</v>
      </c>
      <c r="B80" s="48">
        <v>323</v>
      </c>
      <c r="C80" s="19" t="s">
        <v>98</v>
      </c>
      <c r="D80" s="11"/>
      <c r="E80" s="20">
        <f t="shared" si="0"/>
        <v>2720</v>
      </c>
      <c r="F80" s="20">
        <v>3400</v>
      </c>
      <c r="G80" s="19" t="s">
        <v>17</v>
      </c>
      <c r="H80" s="22"/>
      <c r="I80" s="22"/>
      <c r="J80" s="23"/>
      <c r="K80" s="47"/>
      <c r="L80" s="47"/>
      <c r="M80" s="47"/>
      <c r="N80" s="47"/>
      <c r="O80" s="47"/>
      <c r="P80" s="47"/>
    </row>
    <row r="81" spans="1:16" s="1" customFormat="1" ht="55.5" customHeight="1">
      <c r="A81" s="18" t="s">
        <v>106</v>
      </c>
      <c r="B81" s="48">
        <v>323</v>
      </c>
      <c r="C81" s="19" t="s">
        <v>100</v>
      </c>
      <c r="D81" s="11"/>
      <c r="E81" s="20">
        <f t="shared" si="0"/>
        <v>4000</v>
      </c>
      <c r="F81" s="20">
        <v>5000</v>
      </c>
      <c r="G81" s="19" t="s">
        <v>17</v>
      </c>
      <c r="H81" s="22"/>
      <c r="I81" s="22"/>
      <c r="J81" s="23"/>
      <c r="K81" s="47"/>
      <c r="L81" s="47"/>
      <c r="M81" s="47"/>
      <c r="N81" s="47"/>
      <c r="O81" s="47"/>
      <c r="P81" s="47"/>
    </row>
    <row r="82" spans="1:16" s="1" customFormat="1" ht="57.75" customHeight="1">
      <c r="A82" s="18" t="s">
        <v>107</v>
      </c>
      <c r="B82" s="48">
        <v>323</v>
      </c>
      <c r="C82" s="19" t="s">
        <v>102</v>
      </c>
      <c r="D82" s="11"/>
      <c r="E82" s="20">
        <f t="shared" si="0"/>
        <v>2240</v>
      </c>
      <c r="F82" s="20">
        <v>2800</v>
      </c>
      <c r="G82" s="19" t="s">
        <v>17</v>
      </c>
      <c r="H82" s="22"/>
      <c r="I82" s="22"/>
      <c r="J82" s="23"/>
      <c r="K82" s="47"/>
      <c r="L82" s="47"/>
      <c r="M82" s="47"/>
      <c r="N82" s="47"/>
      <c r="O82" s="47"/>
      <c r="P82" s="47"/>
    </row>
    <row r="83" spans="1:16" s="1" customFormat="1" ht="103.5" customHeight="1">
      <c r="A83" s="18" t="s">
        <v>109</v>
      </c>
      <c r="B83" s="48">
        <v>323</v>
      </c>
      <c r="C83" s="19" t="s">
        <v>227</v>
      </c>
      <c r="D83" s="11"/>
      <c r="E83" s="20">
        <f t="shared" si="0"/>
        <v>18188.8</v>
      </c>
      <c r="F83" s="20">
        <f>55000+27736-60000</f>
        <v>22736</v>
      </c>
      <c r="G83" s="19" t="s">
        <v>17</v>
      </c>
      <c r="H83" s="22"/>
      <c r="I83" s="22"/>
      <c r="J83" s="23"/>
      <c r="K83" s="47"/>
      <c r="L83" s="47"/>
      <c r="M83" s="47"/>
      <c r="N83" s="47"/>
      <c r="O83" s="47"/>
      <c r="P83" s="47"/>
    </row>
    <row r="84" spans="1:16" s="1" customFormat="1" ht="103.5" customHeight="1">
      <c r="A84" s="18" t="s">
        <v>111</v>
      </c>
      <c r="B84" s="48">
        <v>323</v>
      </c>
      <c r="C84" s="19" t="s">
        <v>228</v>
      </c>
      <c r="D84" s="11"/>
      <c r="E84" s="20">
        <f t="shared" ref="E84:E85" si="9">+F84-(20%*F84)</f>
        <v>16000</v>
      </c>
      <c r="F84" s="20">
        <v>20000</v>
      </c>
      <c r="G84" s="19" t="s">
        <v>17</v>
      </c>
      <c r="H84" s="22"/>
      <c r="I84" s="22"/>
      <c r="J84" s="23"/>
      <c r="K84" s="47"/>
      <c r="L84" s="47"/>
      <c r="M84" s="47"/>
      <c r="N84" s="47"/>
      <c r="O84" s="47"/>
      <c r="P84" s="47"/>
    </row>
    <row r="85" spans="1:16" s="1" customFormat="1" ht="103.5" customHeight="1">
      <c r="A85" s="18" t="s">
        <v>113</v>
      </c>
      <c r="B85" s="48">
        <v>323</v>
      </c>
      <c r="C85" s="19" t="s">
        <v>230</v>
      </c>
      <c r="D85" s="11"/>
      <c r="E85" s="20">
        <f t="shared" si="9"/>
        <v>16000</v>
      </c>
      <c r="F85" s="20">
        <v>20000</v>
      </c>
      <c r="G85" s="19" t="s">
        <v>17</v>
      </c>
      <c r="H85" s="22"/>
      <c r="I85" s="22"/>
      <c r="J85" s="23"/>
      <c r="K85" s="47"/>
      <c r="L85" s="47"/>
      <c r="M85" s="47"/>
      <c r="N85" s="47"/>
      <c r="O85" s="47"/>
      <c r="P85" s="47"/>
    </row>
    <row r="86" spans="1:16" s="1" customFormat="1" ht="103.5" customHeight="1">
      <c r="A86" s="18" t="s">
        <v>115</v>
      </c>
      <c r="B86" s="48">
        <v>323</v>
      </c>
      <c r="C86" s="19" t="s">
        <v>229</v>
      </c>
      <c r="D86" s="11"/>
      <c r="E86" s="20">
        <f t="shared" ref="E86:E87" si="10">+F86-(20%*F86)</f>
        <v>16000</v>
      </c>
      <c r="F86" s="20">
        <v>20000</v>
      </c>
      <c r="G86" s="19" t="s">
        <v>17</v>
      </c>
      <c r="H86" s="22"/>
      <c r="I86" s="22"/>
      <c r="J86" s="23"/>
      <c r="K86" s="47"/>
      <c r="L86" s="47"/>
      <c r="M86" s="47"/>
      <c r="N86" s="47"/>
      <c r="O86" s="47"/>
      <c r="P86" s="47"/>
    </row>
    <row r="87" spans="1:16" s="1" customFormat="1" ht="103.5" customHeight="1">
      <c r="A87" s="18" t="s">
        <v>116</v>
      </c>
      <c r="B87" s="48">
        <v>323</v>
      </c>
      <c r="C87" s="19" t="s">
        <v>105</v>
      </c>
      <c r="D87" s="11"/>
      <c r="E87" s="20">
        <f t="shared" si="10"/>
        <v>16000</v>
      </c>
      <c r="F87" s="20">
        <v>20000</v>
      </c>
      <c r="G87" s="19" t="s">
        <v>17</v>
      </c>
      <c r="H87" s="22"/>
      <c r="I87" s="22"/>
      <c r="J87" s="23"/>
      <c r="K87" s="47"/>
      <c r="L87" s="47"/>
      <c r="M87" s="47"/>
      <c r="N87" s="47"/>
      <c r="O87" s="47"/>
      <c r="P87" s="47"/>
    </row>
    <row r="88" spans="1:16" s="1" customFormat="1" ht="103.5" customHeight="1">
      <c r="A88" s="18" t="s">
        <v>118</v>
      </c>
      <c r="B88" s="48">
        <v>323</v>
      </c>
      <c r="C88" s="19" t="s">
        <v>231</v>
      </c>
      <c r="D88" s="11"/>
      <c r="E88" s="20">
        <f t="shared" si="0"/>
        <v>16000</v>
      </c>
      <c r="F88" s="20">
        <v>20000</v>
      </c>
      <c r="G88" s="19" t="s">
        <v>17</v>
      </c>
      <c r="H88" s="22"/>
      <c r="I88" s="22"/>
      <c r="J88" s="23"/>
      <c r="K88" s="47"/>
      <c r="L88" s="47"/>
      <c r="M88" s="47"/>
      <c r="N88" s="47"/>
      <c r="O88" s="47"/>
      <c r="P88" s="47"/>
    </row>
    <row r="89" spans="1:16" s="52" customFormat="1" ht="103.5" customHeight="1">
      <c r="A89" s="25" t="s">
        <v>120</v>
      </c>
      <c r="B89" s="51">
        <v>323</v>
      </c>
      <c r="C89" s="26" t="s">
        <v>188</v>
      </c>
      <c r="D89" s="15"/>
      <c r="E89" s="27">
        <f t="shared" ref="E89" si="11">+F89-(20%*F89)</f>
        <v>60000</v>
      </c>
      <c r="F89" s="27">
        <v>75000</v>
      </c>
      <c r="G89" s="26" t="s">
        <v>17</v>
      </c>
      <c r="H89" s="28"/>
      <c r="I89" s="28"/>
      <c r="J89" s="29"/>
      <c r="K89" s="53"/>
      <c r="L89" s="53"/>
      <c r="M89" s="53"/>
      <c r="N89" s="53"/>
      <c r="O89" s="53"/>
      <c r="P89" s="53"/>
    </row>
    <row r="90" spans="1:16" s="1" customFormat="1" ht="87" customHeight="1">
      <c r="A90" s="18" t="s">
        <v>122</v>
      </c>
      <c r="B90" s="48">
        <v>323</v>
      </c>
      <c r="C90" s="19" t="s">
        <v>108</v>
      </c>
      <c r="D90" s="11"/>
      <c r="E90" s="20">
        <f t="shared" si="0"/>
        <v>19200</v>
      </c>
      <c r="F90" s="20">
        <v>24000</v>
      </c>
      <c r="G90" s="19" t="s">
        <v>17</v>
      </c>
      <c r="H90" s="22"/>
      <c r="I90" s="22"/>
      <c r="J90" s="23"/>
      <c r="K90" s="47"/>
      <c r="L90" s="47"/>
      <c r="M90" s="47"/>
      <c r="N90" s="47"/>
      <c r="O90" s="47"/>
      <c r="P90" s="47"/>
    </row>
    <row r="91" spans="1:16" s="1" customFormat="1" ht="87" customHeight="1">
      <c r="A91" s="18" t="s">
        <v>124</v>
      </c>
      <c r="B91" s="48">
        <v>323</v>
      </c>
      <c r="C91" s="19" t="s">
        <v>110</v>
      </c>
      <c r="D91" s="11"/>
      <c r="E91" s="20">
        <f t="shared" si="0"/>
        <v>3200</v>
      </c>
      <c r="F91" s="20">
        <v>4000</v>
      </c>
      <c r="G91" s="19" t="s">
        <v>17</v>
      </c>
      <c r="H91" s="22"/>
      <c r="I91" s="22"/>
      <c r="J91" s="23"/>
      <c r="K91" s="47"/>
      <c r="L91" s="47"/>
      <c r="M91" s="47"/>
      <c r="N91" s="47"/>
      <c r="O91" s="47"/>
      <c r="P91" s="47"/>
    </row>
    <row r="92" spans="1:16" s="1" customFormat="1" ht="87" customHeight="1">
      <c r="A92" s="18" t="s">
        <v>126</v>
      </c>
      <c r="B92" s="48">
        <v>323</v>
      </c>
      <c r="C92" s="19" t="s">
        <v>223</v>
      </c>
      <c r="D92" s="11"/>
      <c r="E92" s="20">
        <f t="shared" ref="E92" si="12">+F92-(20%*F92)</f>
        <v>8000</v>
      </c>
      <c r="F92" s="20">
        <v>10000</v>
      </c>
      <c r="G92" s="19" t="s">
        <v>17</v>
      </c>
      <c r="H92" s="22"/>
      <c r="I92" s="22"/>
      <c r="J92" s="23"/>
      <c r="K92" s="47"/>
      <c r="L92" s="47"/>
      <c r="M92" s="47"/>
      <c r="N92" s="47"/>
      <c r="O92" s="47"/>
      <c r="P92" s="47"/>
    </row>
    <row r="93" spans="1:16" s="1" customFormat="1" ht="82.5" customHeight="1">
      <c r="A93" s="18" t="s">
        <v>128</v>
      </c>
      <c r="B93" s="48">
        <v>323</v>
      </c>
      <c r="C93" s="19" t="s">
        <v>112</v>
      </c>
      <c r="D93" s="11"/>
      <c r="E93" s="20">
        <f t="shared" si="0"/>
        <v>17600</v>
      </c>
      <c r="F93" s="20">
        <v>22000</v>
      </c>
      <c r="G93" s="19" t="s">
        <v>17</v>
      </c>
      <c r="H93" s="22"/>
      <c r="I93" s="22"/>
      <c r="J93" s="23"/>
      <c r="K93" s="47"/>
      <c r="L93" s="47"/>
      <c r="M93" s="47"/>
      <c r="N93" s="47"/>
      <c r="O93" s="47"/>
      <c r="P93" s="47"/>
    </row>
    <row r="94" spans="1:16" s="1" customFormat="1" ht="58.5" customHeight="1">
      <c r="A94" s="18" t="s">
        <v>130</v>
      </c>
      <c r="B94" s="48">
        <v>323</v>
      </c>
      <c r="C94" s="19" t="s">
        <v>114</v>
      </c>
      <c r="D94" s="11"/>
      <c r="E94" s="20">
        <f t="shared" si="0"/>
        <v>16000</v>
      </c>
      <c r="F94" s="20">
        <v>20000</v>
      </c>
      <c r="G94" s="19" t="s">
        <v>17</v>
      </c>
      <c r="H94" s="22"/>
      <c r="I94" s="22"/>
      <c r="J94" s="23"/>
      <c r="K94" s="47"/>
      <c r="L94" s="47"/>
      <c r="M94" s="47"/>
      <c r="N94" s="47"/>
      <c r="O94" s="47"/>
      <c r="P94" s="47"/>
    </row>
    <row r="95" spans="1:16" s="1" customFormat="1" ht="58.5" customHeight="1">
      <c r="A95" s="18" t="s">
        <v>132</v>
      </c>
      <c r="B95" s="48">
        <v>323</v>
      </c>
      <c r="C95" s="19" t="s">
        <v>189</v>
      </c>
      <c r="D95" s="11"/>
      <c r="E95" s="20">
        <f t="shared" ref="E95:E96" si="13">+F95-(20%*F95)</f>
        <v>9600</v>
      </c>
      <c r="F95" s="20">
        <v>12000</v>
      </c>
      <c r="G95" s="19" t="s">
        <v>17</v>
      </c>
      <c r="H95" s="22"/>
      <c r="I95" s="22"/>
      <c r="J95" s="23"/>
      <c r="K95" s="47"/>
      <c r="L95" s="47"/>
      <c r="M95" s="47"/>
      <c r="N95" s="47"/>
      <c r="O95" s="47"/>
      <c r="P95" s="47"/>
    </row>
    <row r="96" spans="1:16" s="1" customFormat="1" ht="35.25" customHeight="1">
      <c r="A96" s="18" t="s">
        <v>133</v>
      </c>
      <c r="B96" s="48">
        <v>323</v>
      </c>
      <c r="C96" s="19" t="s">
        <v>184</v>
      </c>
      <c r="D96" s="11"/>
      <c r="E96" s="20">
        <f t="shared" si="13"/>
        <v>4800</v>
      </c>
      <c r="F96" s="20">
        <v>6000</v>
      </c>
      <c r="G96" s="19" t="s">
        <v>17</v>
      </c>
      <c r="H96" s="22"/>
      <c r="I96" s="22"/>
      <c r="J96" s="23"/>
      <c r="K96" s="47"/>
      <c r="L96" s="47"/>
      <c r="M96" s="47"/>
      <c r="N96" s="47"/>
      <c r="O96" s="47"/>
      <c r="P96" s="47"/>
    </row>
    <row r="97" spans="1:16" s="1" customFormat="1" ht="49.5" customHeight="1">
      <c r="A97" s="18" t="s">
        <v>135</v>
      </c>
      <c r="B97" s="48">
        <v>323</v>
      </c>
      <c r="C97" s="19" t="s">
        <v>117</v>
      </c>
      <c r="D97" s="11"/>
      <c r="E97" s="20">
        <f>+F97-(11.50442478%*F97)</f>
        <v>8849.5575219999992</v>
      </c>
      <c r="F97" s="20">
        <v>10000</v>
      </c>
      <c r="G97" s="19" t="s">
        <v>17</v>
      </c>
      <c r="H97" s="22"/>
      <c r="I97" s="22"/>
      <c r="J97" s="23"/>
      <c r="K97" s="47"/>
      <c r="L97" s="47"/>
      <c r="M97" s="47"/>
      <c r="N97" s="47"/>
      <c r="O97" s="47"/>
      <c r="P97" s="47"/>
    </row>
    <row r="98" spans="1:16" s="1" customFormat="1" ht="35.25" customHeight="1">
      <c r="A98" s="18" t="s">
        <v>137</v>
      </c>
      <c r="B98" s="48">
        <v>323</v>
      </c>
      <c r="C98" s="19" t="s">
        <v>119</v>
      </c>
      <c r="D98" s="11"/>
      <c r="E98" s="20">
        <f t="shared" si="0"/>
        <v>4000</v>
      </c>
      <c r="F98" s="20">
        <v>5000</v>
      </c>
      <c r="G98" s="19" t="s">
        <v>17</v>
      </c>
      <c r="H98" s="22"/>
      <c r="I98" s="22"/>
      <c r="J98" s="23"/>
      <c r="K98" s="47"/>
      <c r="L98" s="47"/>
      <c r="M98" s="47"/>
      <c r="N98" s="47"/>
      <c r="O98" s="47"/>
      <c r="P98" s="47"/>
    </row>
    <row r="99" spans="1:16" s="1" customFormat="1" ht="40.5" customHeight="1">
      <c r="A99" s="18" t="s">
        <v>139</v>
      </c>
      <c r="B99" s="48">
        <v>323</v>
      </c>
      <c r="C99" s="19" t="s">
        <v>121</v>
      </c>
      <c r="D99" s="11"/>
      <c r="E99" s="20">
        <f>+F99-(11.50442478%*F99)</f>
        <v>128185.84070617</v>
      </c>
      <c r="F99" s="20">
        <f>140000+4850</f>
        <v>144850</v>
      </c>
      <c r="G99" s="19" t="s">
        <v>74</v>
      </c>
      <c r="H99" s="19"/>
      <c r="I99" s="19"/>
      <c r="J99" s="21"/>
      <c r="K99" s="47"/>
      <c r="L99" s="47"/>
      <c r="M99" s="47"/>
      <c r="N99" s="47"/>
      <c r="O99" s="47"/>
      <c r="P99" s="47"/>
    </row>
    <row r="100" spans="1:16" s="1" customFormat="1" ht="41.25" customHeight="1">
      <c r="A100" s="18" t="s">
        <v>141</v>
      </c>
      <c r="B100" s="48">
        <v>323</v>
      </c>
      <c r="C100" s="19" t="s">
        <v>125</v>
      </c>
      <c r="D100" s="11"/>
      <c r="E100" s="20">
        <f>+F100-(20%*F100)</f>
        <v>18520</v>
      </c>
      <c r="F100" s="20">
        <v>23150</v>
      </c>
      <c r="G100" s="19" t="s">
        <v>74</v>
      </c>
      <c r="H100" s="22"/>
      <c r="I100" s="22"/>
      <c r="J100" s="23"/>
      <c r="K100" s="47"/>
      <c r="L100" s="47"/>
      <c r="M100" s="47"/>
      <c r="N100" s="47"/>
      <c r="O100" s="47"/>
      <c r="P100" s="47"/>
    </row>
    <row r="101" spans="1:16" s="1" customFormat="1" ht="41.25" customHeight="1">
      <c r="A101" s="18" t="s">
        <v>143</v>
      </c>
      <c r="B101" s="48">
        <v>323</v>
      </c>
      <c r="C101" s="19" t="s">
        <v>127</v>
      </c>
      <c r="D101" s="11"/>
      <c r="E101" s="20">
        <f>+F101-(20%*F101)</f>
        <v>7000</v>
      </c>
      <c r="F101" s="20">
        <v>8750</v>
      </c>
      <c r="G101" s="19" t="s">
        <v>17</v>
      </c>
      <c r="H101" s="22"/>
      <c r="I101" s="22"/>
      <c r="J101" s="23"/>
      <c r="K101" s="47"/>
      <c r="L101" s="47"/>
      <c r="M101" s="47"/>
      <c r="N101" s="47"/>
      <c r="O101" s="47"/>
      <c r="P101" s="47"/>
    </row>
    <row r="102" spans="1:16" s="1" customFormat="1" ht="37.5" customHeight="1">
      <c r="A102" s="18" t="s">
        <v>145</v>
      </c>
      <c r="B102" s="48">
        <v>323</v>
      </c>
      <c r="C102" s="19" t="s">
        <v>129</v>
      </c>
      <c r="D102" s="11"/>
      <c r="E102" s="20">
        <f>+F102-(20%*F102)</f>
        <v>2000</v>
      </c>
      <c r="F102" s="20">
        <f>3700-1200</f>
        <v>2500</v>
      </c>
      <c r="G102" s="19" t="s">
        <v>17</v>
      </c>
      <c r="H102" s="22"/>
      <c r="I102" s="22"/>
      <c r="J102" s="23"/>
      <c r="K102" s="47"/>
      <c r="L102" s="47"/>
      <c r="M102" s="47"/>
      <c r="N102" s="47"/>
      <c r="O102" s="47"/>
      <c r="P102" s="47"/>
    </row>
    <row r="103" spans="1:16" s="1" customFormat="1" ht="51" customHeight="1">
      <c r="A103" s="18" t="s">
        <v>147</v>
      </c>
      <c r="B103" s="48">
        <v>323</v>
      </c>
      <c r="C103" s="19" t="s">
        <v>123</v>
      </c>
      <c r="D103" s="11"/>
      <c r="E103" s="20">
        <f t="shared" ref="E103" si="14">+F103-(20%*F103)</f>
        <v>6400</v>
      </c>
      <c r="F103" s="20">
        <v>8000</v>
      </c>
      <c r="G103" s="19" t="s">
        <v>74</v>
      </c>
      <c r="H103" s="19"/>
      <c r="I103" s="19"/>
      <c r="J103" s="21"/>
      <c r="K103" s="47"/>
      <c r="L103" s="47"/>
      <c r="M103" s="47"/>
      <c r="N103" s="47"/>
      <c r="O103" s="47"/>
      <c r="P103" s="47"/>
    </row>
    <row r="104" spans="1:16" s="1" customFormat="1" ht="37.5" customHeight="1">
      <c r="A104" s="18" t="s">
        <v>149</v>
      </c>
      <c r="B104" s="48">
        <v>323</v>
      </c>
      <c r="C104" s="19" t="s">
        <v>224</v>
      </c>
      <c r="D104" s="11"/>
      <c r="E104" s="20">
        <f t="shared" ref="E104" si="15">+F104-(20%*F104)</f>
        <v>1600</v>
      </c>
      <c r="F104" s="20">
        <v>2000</v>
      </c>
      <c r="G104" s="19" t="s">
        <v>17</v>
      </c>
      <c r="H104" s="22"/>
      <c r="I104" s="22"/>
      <c r="J104" s="23"/>
      <c r="K104" s="47"/>
      <c r="L104" s="47"/>
      <c r="M104" s="47"/>
      <c r="N104" s="47"/>
      <c r="O104" s="47"/>
      <c r="P104" s="47"/>
    </row>
    <row r="105" spans="1:16" s="1" customFormat="1" ht="58.5" customHeight="1">
      <c r="A105" s="18" t="s">
        <v>151</v>
      </c>
      <c r="B105" s="48">
        <v>323</v>
      </c>
      <c r="C105" s="19" t="s">
        <v>131</v>
      </c>
      <c r="D105" s="11"/>
      <c r="E105" s="20">
        <f t="shared" ref="E105:E127" si="16">+F105-(20%*F105)</f>
        <v>13600</v>
      </c>
      <c r="F105" s="20">
        <v>17000</v>
      </c>
      <c r="G105" s="19" t="s">
        <v>17</v>
      </c>
      <c r="H105" s="22"/>
      <c r="I105" s="22"/>
      <c r="J105" s="23"/>
      <c r="K105" s="47"/>
      <c r="L105" s="47"/>
      <c r="M105" s="47"/>
      <c r="N105" s="47"/>
      <c r="O105" s="47"/>
      <c r="P105" s="47"/>
    </row>
    <row r="106" spans="1:16" s="1" customFormat="1" ht="58.5" customHeight="1">
      <c r="A106" s="18" t="s">
        <v>153</v>
      </c>
      <c r="B106" s="48">
        <v>323</v>
      </c>
      <c r="C106" s="19" t="s">
        <v>225</v>
      </c>
      <c r="D106" s="11"/>
      <c r="E106" s="20">
        <f t="shared" si="16"/>
        <v>1600</v>
      </c>
      <c r="F106" s="20">
        <v>2000</v>
      </c>
      <c r="G106" s="19" t="s">
        <v>17</v>
      </c>
      <c r="H106" s="22"/>
      <c r="I106" s="22"/>
      <c r="J106" s="23"/>
      <c r="K106" s="47"/>
      <c r="L106" s="47"/>
      <c r="M106" s="47"/>
      <c r="N106" s="47"/>
      <c r="O106" s="47"/>
      <c r="P106" s="47"/>
    </row>
    <row r="107" spans="1:16" s="1" customFormat="1" ht="58.5" customHeight="1">
      <c r="A107" s="18" t="s">
        <v>155</v>
      </c>
      <c r="B107" s="48">
        <v>323</v>
      </c>
      <c r="C107" s="19" t="s">
        <v>226</v>
      </c>
      <c r="D107" s="11"/>
      <c r="E107" s="20">
        <f t="shared" ref="E107" si="17">+F107-(20%*F107)</f>
        <v>2400</v>
      </c>
      <c r="F107" s="20">
        <v>3000</v>
      </c>
      <c r="G107" s="19" t="s">
        <v>17</v>
      </c>
      <c r="H107" s="22"/>
      <c r="I107" s="22"/>
      <c r="J107" s="23"/>
      <c r="K107" s="47"/>
      <c r="L107" s="47"/>
      <c r="M107" s="47"/>
      <c r="N107" s="47"/>
      <c r="O107" s="47"/>
      <c r="P107" s="47"/>
    </row>
    <row r="108" spans="1:16" s="1" customFormat="1" ht="35.25" customHeight="1">
      <c r="A108" s="18" t="s">
        <v>157</v>
      </c>
      <c r="B108" s="48">
        <v>323</v>
      </c>
      <c r="C108" s="19" t="s">
        <v>134</v>
      </c>
      <c r="D108" s="11"/>
      <c r="E108" s="20">
        <f t="shared" si="16"/>
        <v>11000</v>
      </c>
      <c r="F108" s="20">
        <v>13750</v>
      </c>
      <c r="G108" s="19" t="s">
        <v>17</v>
      </c>
      <c r="H108" s="22"/>
      <c r="I108" s="22"/>
      <c r="J108" s="23"/>
      <c r="K108" s="47"/>
      <c r="L108" s="47"/>
      <c r="M108" s="47"/>
      <c r="N108" s="47"/>
      <c r="O108" s="47"/>
      <c r="P108" s="47"/>
    </row>
    <row r="109" spans="1:16" s="1" customFormat="1" ht="66.75" customHeight="1">
      <c r="A109" s="18" t="s">
        <v>159</v>
      </c>
      <c r="B109" s="48">
        <v>323</v>
      </c>
      <c r="C109" s="19" t="s">
        <v>136</v>
      </c>
      <c r="D109" s="11"/>
      <c r="E109" s="20">
        <f t="shared" si="16"/>
        <v>1600</v>
      </c>
      <c r="F109" s="20">
        <v>2000</v>
      </c>
      <c r="G109" s="19" t="s">
        <v>17</v>
      </c>
      <c r="H109" s="22"/>
      <c r="I109" s="22"/>
      <c r="J109" s="23"/>
      <c r="K109" s="47"/>
      <c r="L109" s="47"/>
      <c r="M109" s="47"/>
      <c r="N109" s="47"/>
      <c r="O109" s="47"/>
      <c r="P109" s="47"/>
    </row>
    <row r="110" spans="1:16" s="1" customFormat="1" ht="77.25" customHeight="1">
      <c r="A110" s="18" t="s">
        <v>161</v>
      </c>
      <c r="B110" s="48">
        <v>323</v>
      </c>
      <c r="C110" s="19" t="s">
        <v>138</v>
      </c>
      <c r="D110" s="11"/>
      <c r="E110" s="20">
        <f t="shared" si="16"/>
        <v>26800</v>
      </c>
      <c r="F110" s="20">
        <f>26000+7500</f>
        <v>33500</v>
      </c>
      <c r="G110" s="19" t="s">
        <v>17</v>
      </c>
      <c r="H110" s="22"/>
      <c r="I110" s="22"/>
      <c r="J110" s="23"/>
      <c r="K110" s="47"/>
      <c r="L110" s="47"/>
      <c r="M110" s="47"/>
      <c r="N110" s="47"/>
      <c r="O110" s="47"/>
      <c r="P110" s="47"/>
    </row>
    <row r="111" spans="1:16" s="1" customFormat="1" ht="43.5" customHeight="1">
      <c r="A111" s="18" t="s">
        <v>163</v>
      </c>
      <c r="B111" s="48">
        <v>323</v>
      </c>
      <c r="C111" s="19" t="s">
        <v>140</v>
      </c>
      <c r="D111" s="11"/>
      <c r="E111" s="20">
        <f t="shared" si="16"/>
        <v>2000</v>
      </c>
      <c r="F111" s="20">
        <v>2500</v>
      </c>
      <c r="G111" s="19" t="s">
        <v>17</v>
      </c>
      <c r="H111" s="20"/>
      <c r="I111" s="20"/>
      <c r="J111" s="24"/>
      <c r="K111" s="47"/>
      <c r="L111" s="47"/>
      <c r="M111" s="47"/>
      <c r="N111" s="47"/>
      <c r="O111" s="47"/>
      <c r="P111" s="47"/>
    </row>
    <row r="112" spans="1:16" s="1" customFormat="1" ht="61.5" customHeight="1">
      <c r="A112" s="18" t="s">
        <v>165</v>
      </c>
      <c r="B112" s="48">
        <v>323</v>
      </c>
      <c r="C112" s="19" t="s">
        <v>142</v>
      </c>
      <c r="D112" s="11"/>
      <c r="E112" s="20">
        <f t="shared" ref="E112:E113" si="18">+F112-(20%*F112)</f>
        <v>32000</v>
      </c>
      <c r="F112" s="20">
        <v>40000</v>
      </c>
      <c r="G112" s="19" t="s">
        <v>17</v>
      </c>
      <c r="H112" s="22"/>
      <c r="I112" s="22"/>
      <c r="J112" s="23"/>
      <c r="K112" s="47"/>
      <c r="L112" s="47"/>
      <c r="M112" s="47"/>
      <c r="N112" s="47"/>
      <c r="O112" s="47"/>
      <c r="P112" s="47"/>
    </row>
    <row r="113" spans="1:16" s="1" customFormat="1" ht="56.25" customHeight="1">
      <c r="A113" s="18" t="s">
        <v>166</v>
      </c>
      <c r="B113" s="48">
        <v>323</v>
      </c>
      <c r="C113" s="19" t="s">
        <v>144</v>
      </c>
      <c r="D113" s="11"/>
      <c r="E113" s="20">
        <f t="shared" si="18"/>
        <v>2800</v>
      </c>
      <c r="F113" s="20">
        <v>3500</v>
      </c>
      <c r="G113" s="19" t="s">
        <v>17</v>
      </c>
      <c r="H113" s="22"/>
      <c r="I113" s="22"/>
      <c r="J113" s="23"/>
      <c r="K113" s="47"/>
      <c r="L113" s="47"/>
      <c r="M113" s="47"/>
      <c r="N113" s="47"/>
      <c r="O113" s="47"/>
      <c r="P113" s="47"/>
    </row>
    <row r="114" spans="1:16" s="1" customFormat="1" ht="46.5" customHeight="1">
      <c r="A114" s="18" t="s">
        <v>167</v>
      </c>
      <c r="B114" s="48">
        <v>323</v>
      </c>
      <c r="C114" s="19" t="s">
        <v>190</v>
      </c>
      <c r="D114" s="11"/>
      <c r="E114" s="20">
        <f t="shared" ref="E114" si="19">+F114-(20%*F114)</f>
        <v>800</v>
      </c>
      <c r="F114" s="20">
        <v>1000</v>
      </c>
      <c r="G114" s="19" t="s">
        <v>17</v>
      </c>
      <c r="H114" s="22"/>
      <c r="I114" s="22"/>
      <c r="J114" s="23"/>
      <c r="K114" s="47"/>
      <c r="L114" s="47"/>
      <c r="M114" s="47"/>
      <c r="N114" s="47"/>
      <c r="O114" s="47"/>
      <c r="P114" s="47"/>
    </row>
    <row r="115" spans="1:16" s="1" customFormat="1" ht="46.5" customHeight="1">
      <c r="A115" s="18" t="s">
        <v>168</v>
      </c>
      <c r="B115" s="48">
        <v>323</v>
      </c>
      <c r="C115" s="19" t="s">
        <v>146</v>
      </c>
      <c r="D115" s="11"/>
      <c r="E115" s="20">
        <f t="shared" si="16"/>
        <v>800</v>
      </c>
      <c r="F115" s="20">
        <v>1000</v>
      </c>
      <c r="G115" s="19" t="s">
        <v>17</v>
      </c>
      <c r="H115" s="22"/>
      <c r="I115" s="22"/>
      <c r="J115" s="23"/>
      <c r="K115" s="47"/>
      <c r="L115" s="47"/>
      <c r="M115" s="47"/>
      <c r="N115" s="47"/>
      <c r="O115" s="47"/>
      <c r="P115" s="47"/>
    </row>
    <row r="116" spans="1:16" s="1" customFormat="1" ht="60.75" customHeight="1">
      <c r="A116" s="18" t="s">
        <v>169</v>
      </c>
      <c r="B116" s="48">
        <v>323</v>
      </c>
      <c r="C116" s="19" t="s">
        <v>148</v>
      </c>
      <c r="D116" s="11"/>
      <c r="E116" s="20">
        <f t="shared" si="16"/>
        <v>4000</v>
      </c>
      <c r="F116" s="20">
        <v>5000</v>
      </c>
      <c r="G116" s="19" t="s">
        <v>17</v>
      </c>
      <c r="H116" s="22"/>
      <c r="I116" s="22"/>
      <c r="J116" s="23"/>
      <c r="K116" s="47"/>
      <c r="L116" s="47"/>
      <c r="M116" s="47"/>
      <c r="N116" s="47"/>
      <c r="O116" s="47"/>
      <c r="P116" s="47"/>
    </row>
    <row r="117" spans="1:16" s="1" customFormat="1" ht="47.25" customHeight="1">
      <c r="A117" s="18" t="s">
        <v>170</v>
      </c>
      <c r="B117" s="48">
        <v>323</v>
      </c>
      <c r="C117" s="19" t="s">
        <v>150</v>
      </c>
      <c r="D117" s="11"/>
      <c r="E117" s="20">
        <f t="shared" si="16"/>
        <v>8000</v>
      </c>
      <c r="F117" s="20">
        <v>10000</v>
      </c>
      <c r="G117" s="19" t="s">
        <v>17</v>
      </c>
      <c r="H117" s="22"/>
      <c r="I117" s="22"/>
      <c r="J117" s="23"/>
      <c r="K117" s="47"/>
      <c r="L117" s="47"/>
      <c r="M117" s="47"/>
      <c r="N117" s="47"/>
      <c r="O117" s="47"/>
      <c r="P117" s="47"/>
    </row>
    <row r="118" spans="1:16" s="1" customFormat="1" ht="48.75" customHeight="1">
      <c r="A118" s="18" t="s">
        <v>171</v>
      </c>
      <c r="B118" s="19">
        <v>329</v>
      </c>
      <c r="C118" s="19" t="s">
        <v>152</v>
      </c>
      <c r="D118" s="11"/>
      <c r="E118" s="20">
        <f t="shared" si="16"/>
        <v>11200</v>
      </c>
      <c r="F118" s="20">
        <v>14000</v>
      </c>
      <c r="G118" s="19" t="s">
        <v>17</v>
      </c>
      <c r="H118" s="22"/>
      <c r="I118" s="22"/>
      <c r="J118" s="23"/>
      <c r="K118" s="47"/>
      <c r="L118" s="47"/>
      <c r="M118" s="47"/>
      <c r="N118" s="47"/>
      <c r="O118" s="47"/>
      <c r="P118" s="47"/>
    </row>
    <row r="119" spans="1:16" s="1" customFormat="1" ht="48" customHeight="1">
      <c r="A119" s="18" t="s">
        <v>172</v>
      </c>
      <c r="B119" s="19">
        <v>329</v>
      </c>
      <c r="C119" s="19" t="s">
        <v>154</v>
      </c>
      <c r="D119" s="11"/>
      <c r="E119" s="20">
        <f>+F119</f>
        <v>12000</v>
      </c>
      <c r="F119" s="20">
        <v>12000</v>
      </c>
      <c r="G119" s="19" t="s">
        <v>17</v>
      </c>
      <c r="H119" s="19" t="s">
        <v>20</v>
      </c>
      <c r="I119" s="19" t="s">
        <v>238</v>
      </c>
      <c r="J119" s="21" t="s">
        <v>239</v>
      </c>
      <c r="K119" s="54"/>
      <c r="L119" s="47"/>
      <c r="M119" s="47"/>
      <c r="N119" s="47"/>
      <c r="O119" s="47"/>
      <c r="P119" s="47"/>
    </row>
    <row r="120" spans="1:16" s="1" customFormat="1" ht="48" customHeight="1">
      <c r="A120" s="18" t="s">
        <v>185</v>
      </c>
      <c r="B120" s="19">
        <v>329</v>
      </c>
      <c r="C120" s="19" t="s">
        <v>156</v>
      </c>
      <c r="D120" s="11"/>
      <c r="E120" s="20">
        <f>+F120</f>
        <v>5000</v>
      </c>
      <c r="F120" s="20">
        <v>5000</v>
      </c>
      <c r="G120" s="19" t="s">
        <v>17</v>
      </c>
      <c r="H120" s="19" t="s">
        <v>20</v>
      </c>
      <c r="I120" s="19" t="s">
        <v>238</v>
      </c>
      <c r="J120" s="21" t="s">
        <v>239</v>
      </c>
      <c r="K120" s="54"/>
      <c r="L120" s="47"/>
      <c r="M120" s="47"/>
      <c r="N120" s="47"/>
      <c r="O120" s="47"/>
      <c r="P120" s="47"/>
    </row>
    <row r="121" spans="1:16" s="1" customFormat="1" ht="48" customHeight="1">
      <c r="A121" s="18" t="s">
        <v>173</v>
      </c>
      <c r="B121" s="19">
        <v>329</v>
      </c>
      <c r="C121" s="19" t="s">
        <v>158</v>
      </c>
      <c r="D121" s="12"/>
      <c r="E121" s="20">
        <v>30567</v>
      </c>
      <c r="F121" s="20">
        <v>33000</v>
      </c>
      <c r="G121" s="19" t="s">
        <v>17</v>
      </c>
      <c r="H121" s="19" t="s">
        <v>20</v>
      </c>
      <c r="I121" s="19" t="s">
        <v>205</v>
      </c>
      <c r="J121" s="21" t="s">
        <v>206</v>
      </c>
      <c r="K121" s="54"/>
      <c r="L121" s="47"/>
      <c r="M121" s="47"/>
      <c r="N121" s="47"/>
      <c r="O121" s="47"/>
      <c r="P121" s="47"/>
    </row>
    <row r="122" spans="1:16" s="1" customFormat="1" ht="48" customHeight="1">
      <c r="A122" s="18" t="s">
        <v>174</v>
      </c>
      <c r="B122" s="19">
        <v>329</v>
      </c>
      <c r="C122" s="19" t="s">
        <v>160</v>
      </c>
      <c r="D122" s="11"/>
      <c r="E122" s="20">
        <f>+F122</f>
        <v>10000</v>
      </c>
      <c r="F122" s="20">
        <v>10000</v>
      </c>
      <c r="G122" s="19" t="s">
        <v>17</v>
      </c>
      <c r="H122" s="19" t="s">
        <v>20</v>
      </c>
      <c r="I122" s="19" t="s">
        <v>238</v>
      </c>
      <c r="J122" s="21" t="s">
        <v>239</v>
      </c>
      <c r="K122" s="47"/>
      <c r="L122" s="47"/>
      <c r="M122" s="47"/>
      <c r="N122" s="47"/>
      <c r="O122" s="47"/>
      <c r="P122" s="47"/>
    </row>
    <row r="123" spans="1:16" s="1" customFormat="1" ht="43.5" customHeight="1">
      <c r="A123" s="18" t="s">
        <v>246</v>
      </c>
      <c r="B123" s="19">
        <v>329</v>
      </c>
      <c r="C123" s="19" t="s">
        <v>162</v>
      </c>
      <c r="D123" s="11"/>
      <c r="E123" s="20">
        <f t="shared" ref="E123" si="20">+F123-(20%*F123)</f>
        <v>8000</v>
      </c>
      <c r="F123" s="20">
        <v>10000</v>
      </c>
      <c r="G123" s="19" t="s">
        <v>17</v>
      </c>
      <c r="H123" s="22"/>
      <c r="I123" s="20"/>
      <c r="J123" s="23"/>
      <c r="K123" s="47"/>
      <c r="L123" s="47"/>
      <c r="M123" s="47"/>
      <c r="N123" s="47"/>
      <c r="O123" s="47"/>
      <c r="P123" s="47"/>
    </row>
    <row r="124" spans="1:16" s="1" customFormat="1" ht="83.25" customHeight="1">
      <c r="A124" s="18" t="s">
        <v>191</v>
      </c>
      <c r="B124" s="19">
        <v>329</v>
      </c>
      <c r="C124" s="19" t="s">
        <v>164</v>
      </c>
      <c r="D124" s="11"/>
      <c r="E124" s="20">
        <f t="shared" si="16"/>
        <v>56800</v>
      </c>
      <c r="F124" s="20">
        <v>71000</v>
      </c>
      <c r="G124" s="19" t="s">
        <v>17</v>
      </c>
      <c r="H124" s="22"/>
      <c r="I124" s="20"/>
      <c r="J124" s="23"/>
      <c r="K124" s="47"/>
      <c r="L124" s="47"/>
      <c r="M124" s="47"/>
      <c r="N124" s="47"/>
      <c r="O124" s="47"/>
      <c r="P124" s="47"/>
    </row>
    <row r="125" spans="1:16" s="55" customFormat="1" ht="72.75" customHeight="1">
      <c r="A125" s="18" t="s">
        <v>192</v>
      </c>
      <c r="B125" s="19">
        <v>422</v>
      </c>
      <c r="C125" s="19" t="s">
        <v>212</v>
      </c>
      <c r="D125" s="11"/>
      <c r="E125" s="20">
        <f t="shared" si="16"/>
        <v>6880</v>
      </c>
      <c r="F125" s="20">
        <v>8600</v>
      </c>
      <c r="G125" s="19" t="s">
        <v>17</v>
      </c>
      <c r="H125" s="22"/>
      <c r="I125" s="20" t="s">
        <v>240</v>
      </c>
      <c r="J125" s="23"/>
      <c r="K125" s="47"/>
      <c r="L125" s="47"/>
      <c r="M125" s="47"/>
      <c r="N125" s="47"/>
      <c r="O125" s="47"/>
      <c r="P125" s="47"/>
    </row>
    <row r="126" spans="1:16" s="55" customFormat="1" ht="72.75" customHeight="1">
      <c r="A126" s="18" t="s">
        <v>193</v>
      </c>
      <c r="B126" s="19">
        <v>422</v>
      </c>
      <c r="C126" s="19" t="s">
        <v>207</v>
      </c>
      <c r="D126" s="11"/>
      <c r="E126" s="20">
        <f t="shared" si="16"/>
        <v>3600</v>
      </c>
      <c r="F126" s="20">
        <v>4500</v>
      </c>
      <c r="G126" s="19" t="s">
        <v>17</v>
      </c>
      <c r="H126" s="22"/>
      <c r="I126" s="20" t="s">
        <v>241</v>
      </c>
      <c r="J126" s="23"/>
      <c r="K126" s="47"/>
      <c r="L126" s="47"/>
      <c r="M126" s="47"/>
      <c r="N126" s="47"/>
      <c r="O126" s="47"/>
      <c r="P126" s="47"/>
    </row>
    <row r="127" spans="1:16" s="55" customFormat="1" ht="72.75" customHeight="1">
      <c r="A127" s="18" t="s">
        <v>194</v>
      </c>
      <c r="B127" s="19">
        <v>422</v>
      </c>
      <c r="C127" s="19" t="s">
        <v>208</v>
      </c>
      <c r="D127" s="11"/>
      <c r="E127" s="20">
        <f t="shared" si="16"/>
        <v>4000</v>
      </c>
      <c r="F127" s="20">
        <v>5000</v>
      </c>
      <c r="G127" s="19" t="s">
        <v>17</v>
      </c>
      <c r="H127" s="22"/>
      <c r="I127" s="20" t="s">
        <v>242</v>
      </c>
      <c r="J127" s="23"/>
      <c r="K127" s="47"/>
      <c r="L127" s="47"/>
      <c r="M127" s="47"/>
      <c r="N127" s="47"/>
      <c r="O127" s="47"/>
      <c r="P127" s="47"/>
    </row>
    <row r="128" spans="1:16" s="55" customFormat="1" ht="72.75" customHeight="1">
      <c r="A128" s="18" t="s">
        <v>195</v>
      </c>
      <c r="B128" s="19">
        <v>422</v>
      </c>
      <c r="C128" s="19" t="s">
        <v>209</v>
      </c>
      <c r="D128" s="11"/>
      <c r="E128" s="20">
        <f t="shared" ref="E128" si="21">+F128-(20%*F128)</f>
        <v>198198.39999999999</v>
      </c>
      <c r="F128" s="20">
        <v>247748</v>
      </c>
      <c r="G128" s="19" t="s">
        <v>17</v>
      </c>
      <c r="H128" s="19" t="s">
        <v>20</v>
      </c>
      <c r="I128" s="20" t="s">
        <v>242</v>
      </c>
      <c r="J128" s="23"/>
      <c r="K128" s="47"/>
      <c r="L128" s="47"/>
      <c r="M128" s="47"/>
      <c r="N128" s="47"/>
      <c r="O128" s="47"/>
      <c r="P128" s="47"/>
    </row>
    <row r="129" spans="1:16" s="55" customFormat="1" ht="72.75" customHeight="1">
      <c r="A129" s="18" t="s">
        <v>196</v>
      </c>
      <c r="B129" s="19">
        <v>422</v>
      </c>
      <c r="C129" s="19" t="s">
        <v>213</v>
      </c>
      <c r="D129" s="11"/>
      <c r="E129" s="20">
        <f t="shared" ref="E129" si="22">+F129-(20%*F129)</f>
        <v>41600</v>
      </c>
      <c r="F129" s="20">
        <v>52000</v>
      </c>
      <c r="G129" s="19" t="s">
        <v>17</v>
      </c>
      <c r="H129" s="22"/>
      <c r="I129" s="20" t="s">
        <v>241</v>
      </c>
      <c r="J129" s="23"/>
      <c r="K129" s="47"/>
      <c r="L129" s="47"/>
      <c r="M129" s="47"/>
      <c r="N129" s="47"/>
      <c r="O129" s="47"/>
      <c r="P129" s="47"/>
    </row>
    <row r="130" spans="1:16" s="55" customFormat="1" ht="72.75" customHeight="1">
      <c r="A130" s="18" t="s">
        <v>247</v>
      </c>
      <c r="B130" s="19">
        <v>422</v>
      </c>
      <c r="C130" s="19" t="s">
        <v>214</v>
      </c>
      <c r="D130" s="11"/>
      <c r="E130" s="20">
        <f t="shared" ref="E130" si="23">+F130-(20%*F130)</f>
        <v>32000</v>
      </c>
      <c r="F130" s="20">
        <v>40000</v>
      </c>
      <c r="G130" s="19" t="s">
        <v>17</v>
      </c>
      <c r="H130" s="22"/>
      <c r="I130" s="20" t="s">
        <v>243</v>
      </c>
      <c r="J130" s="23"/>
      <c r="K130" s="47"/>
      <c r="L130" s="47"/>
      <c r="M130" s="47"/>
      <c r="N130" s="47"/>
      <c r="O130" s="47"/>
      <c r="P130" s="47"/>
    </row>
    <row r="131" spans="1:16" s="55" customFormat="1" ht="72.75" customHeight="1">
      <c r="A131" s="18" t="s">
        <v>197</v>
      </c>
      <c r="B131" s="19">
        <v>422</v>
      </c>
      <c r="C131" s="19" t="s">
        <v>210</v>
      </c>
      <c r="D131" s="11"/>
      <c r="E131" s="20">
        <f>+F131-(20%*F131)</f>
        <v>60000</v>
      </c>
      <c r="F131" s="20">
        <v>75000</v>
      </c>
      <c r="G131" s="19" t="s">
        <v>17</v>
      </c>
      <c r="H131" s="22"/>
      <c r="I131" s="20"/>
      <c r="J131" s="23"/>
      <c r="K131" s="47"/>
      <c r="L131" s="47"/>
      <c r="M131" s="47"/>
      <c r="N131" s="47"/>
      <c r="O131" s="47"/>
      <c r="P131" s="47"/>
    </row>
    <row r="132" spans="1:16" s="55" customFormat="1" ht="72.75" customHeight="1" thickBot="1">
      <c r="A132" s="30" t="s">
        <v>198</v>
      </c>
      <c r="B132" s="31">
        <v>426</v>
      </c>
      <c r="C132" s="31" t="s">
        <v>211</v>
      </c>
      <c r="D132" s="16"/>
      <c r="E132" s="32">
        <f>+F132-(20%*F132)</f>
        <v>4000</v>
      </c>
      <c r="F132" s="32">
        <v>5000</v>
      </c>
      <c r="G132" s="31" t="s">
        <v>17</v>
      </c>
      <c r="H132" s="33"/>
      <c r="I132" s="32" t="s">
        <v>242</v>
      </c>
      <c r="J132" s="34"/>
      <c r="K132" s="47"/>
      <c r="L132" s="47"/>
      <c r="M132" s="47"/>
      <c r="N132" s="47"/>
      <c r="O132" s="47"/>
      <c r="P132" s="47"/>
    </row>
    <row r="133" spans="1:16" s="56" customFormat="1" ht="18.75" thickBot="1">
      <c r="A133" s="35" t="s">
        <v>199</v>
      </c>
      <c r="B133" s="36"/>
      <c r="C133" s="37" t="s">
        <v>175</v>
      </c>
      <c r="D133" s="17"/>
      <c r="E133" s="37">
        <f>SUM(E22:E132)</f>
        <v>3275723.9041699292</v>
      </c>
      <c r="F133" s="37">
        <f>SUM(F22:F132)</f>
        <v>4033684</v>
      </c>
      <c r="G133" s="37"/>
      <c r="H133" s="37"/>
      <c r="I133" s="37"/>
      <c r="J133" s="38"/>
      <c r="K133" s="50"/>
      <c r="L133" s="50"/>
      <c r="M133" s="50"/>
      <c r="N133" s="50"/>
      <c r="O133" s="50"/>
      <c r="P133" s="50"/>
    </row>
    <row r="134" spans="1:16" s="57" customFormat="1" ht="60" customHeight="1">
      <c r="A134" s="73" t="s">
        <v>176</v>
      </c>
      <c r="B134" s="73"/>
      <c r="C134" s="73"/>
      <c r="D134" s="73"/>
      <c r="E134" s="73"/>
      <c r="F134" s="73"/>
      <c r="G134" s="73"/>
      <c r="H134" s="73"/>
      <c r="I134" s="73"/>
      <c r="J134" s="73"/>
      <c r="K134" s="8"/>
      <c r="L134" s="8"/>
      <c r="M134" s="8"/>
      <c r="N134" s="8"/>
      <c r="O134" s="8"/>
      <c r="P134" s="8"/>
    </row>
    <row r="135" spans="1:16" s="57" customFormat="1" ht="55.5" customHeight="1">
      <c r="A135" s="74" t="s">
        <v>216</v>
      </c>
      <c r="B135" s="74"/>
      <c r="C135" s="74"/>
      <c r="D135" s="74"/>
      <c r="E135" s="74"/>
      <c r="F135" s="74"/>
      <c r="G135" s="74"/>
      <c r="H135" s="74"/>
      <c r="I135" s="74"/>
      <c r="J135" s="74"/>
      <c r="K135" s="8"/>
      <c r="L135" s="8"/>
      <c r="M135" s="8"/>
      <c r="N135" s="8"/>
      <c r="O135" s="8"/>
      <c r="P135" s="8"/>
    </row>
    <row r="136" spans="1:16" s="57" customFormat="1" ht="59.25" customHeight="1">
      <c r="A136" s="75" t="s">
        <v>217</v>
      </c>
      <c r="B136" s="75"/>
      <c r="C136" s="75"/>
      <c r="D136" s="75"/>
      <c r="E136" s="75"/>
      <c r="F136" s="75"/>
      <c r="G136" s="75"/>
      <c r="H136" s="75"/>
      <c r="I136" s="75"/>
      <c r="J136" s="75"/>
      <c r="K136" s="8"/>
      <c r="L136" s="8"/>
      <c r="M136" s="8"/>
      <c r="N136" s="8"/>
      <c r="O136" s="8"/>
      <c r="P136" s="8"/>
    </row>
    <row r="137" spans="1:16" s="57" customFormat="1" ht="36.75" customHeight="1">
      <c r="A137" s="73" t="s">
        <v>177</v>
      </c>
      <c r="B137" s="73"/>
      <c r="C137" s="73"/>
      <c r="D137" s="73"/>
      <c r="E137" s="73"/>
      <c r="F137" s="73"/>
      <c r="G137" s="73"/>
      <c r="H137" s="73"/>
      <c r="I137" s="73"/>
      <c r="J137" s="73"/>
      <c r="K137" s="8"/>
      <c r="L137" s="8"/>
      <c r="M137" s="8"/>
      <c r="N137" s="8"/>
      <c r="O137" s="8"/>
      <c r="P137" s="8"/>
    </row>
    <row r="138" spans="1:16" s="57" customFormat="1" ht="33" customHeight="1">
      <c r="A138" s="74" t="s">
        <v>215</v>
      </c>
      <c r="B138" s="74"/>
      <c r="C138" s="74"/>
      <c r="D138" s="74"/>
      <c r="E138" s="74"/>
      <c r="F138" s="74"/>
      <c r="G138" s="74"/>
      <c r="H138" s="74"/>
      <c r="I138" s="74"/>
      <c r="J138" s="74"/>
      <c r="K138" s="8"/>
      <c r="L138" s="8"/>
      <c r="M138" s="8"/>
      <c r="N138" s="8"/>
      <c r="O138" s="8"/>
      <c r="P138" s="8"/>
    </row>
    <row r="139" spans="1:16" s="57" customFormat="1" ht="11.25" customHeight="1">
      <c r="A139" s="9"/>
      <c r="B139" s="9"/>
      <c r="C139" s="9"/>
      <c r="D139" s="14"/>
      <c r="E139" s="9"/>
      <c r="F139" s="9"/>
      <c r="G139" s="9"/>
      <c r="H139" s="9"/>
      <c r="I139" s="9"/>
      <c r="J139" s="9"/>
      <c r="K139" s="8"/>
      <c r="L139" s="8"/>
      <c r="M139" s="8"/>
      <c r="N139" s="8"/>
      <c r="O139" s="8"/>
      <c r="P139" s="8"/>
    </row>
    <row r="140" spans="1:16" s="57" customFormat="1" ht="12" hidden="1" customHeight="1">
      <c r="A140" s="9"/>
      <c r="B140" s="9"/>
      <c r="C140" s="9"/>
      <c r="D140" s="14"/>
      <c r="E140" s="9"/>
      <c r="F140" s="9"/>
      <c r="G140" s="9"/>
      <c r="H140" s="9"/>
      <c r="I140" s="9"/>
      <c r="J140" s="9"/>
      <c r="K140" s="8"/>
      <c r="L140" s="8"/>
      <c r="M140" s="8"/>
      <c r="N140" s="8"/>
      <c r="O140" s="8"/>
      <c r="P140" s="8"/>
    </row>
    <row r="141" spans="1:16" s="57" customFormat="1" ht="34.5" customHeight="1">
      <c r="A141" s="9"/>
      <c r="B141" s="9"/>
      <c r="C141" s="9"/>
      <c r="D141" s="62"/>
      <c r="E141" s="9"/>
      <c r="F141" s="58"/>
      <c r="G141" s="73" t="s">
        <v>178</v>
      </c>
      <c r="H141" s="76"/>
      <c r="I141" s="73"/>
      <c r="J141" s="9"/>
      <c r="K141" s="8"/>
      <c r="L141" s="8"/>
      <c r="M141" s="8"/>
      <c r="N141" s="8"/>
      <c r="O141" s="8"/>
      <c r="P141" s="8"/>
    </row>
    <row r="142" spans="1:16" s="57" customFormat="1" ht="12" hidden="1" customHeight="1">
      <c r="A142" s="9"/>
      <c r="B142" s="9"/>
      <c r="C142" s="9"/>
      <c r="D142" s="14"/>
      <c r="E142" s="9"/>
      <c r="F142" s="9"/>
      <c r="G142" s="9"/>
      <c r="H142" s="9"/>
      <c r="I142" s="9"/>
      <c r="J142" s="9"/>
      <c r="K142" s="8"/>
      <c r="L142" s="8"/>
      <c r="M142" s="8"/>
      <c r="N142" s="8"/>
      <c r="O142" s="8"/>
      <c r="P142" s="8"/>
    </row>
    <row r="143" spans="1:16" s="57" customFormat="1" ht="21" customHeight="1">
      <c r="A143" s="9"/>
      <c r="B143" s="9"/>
      <c r="C143" s="43"/>
      <c r="D143" s="63"/>
      <c r="E143" s="43"/>
      <c r="F143" s="58"/>
      <c r="G143" s="73" t="s">
        <v>179</v>
      </c>
      <c r="H143" s="73"/>
      <c r="I143" s="73"/>
      <c r="J143" s="9"/>
      <c r="K143" s="8"/>
      <c r="L143" s="8"/>
      <c r="M143" s="8"/>
      <c r="N143" s="8"/>
      <c r="O143" s="8"/>
      <c r="P143" s="8"/>
    </row>
    <row r="144" spans="1:16" s="57" customFormat="1" ht="15.75" customHeight="1">
      <c r="A144" s="59"/>
      <c r="B144" s="9"/>
      <c r="C144" s="9"/>
      <c r="D144" s="14"/>
      <c r="E144" s="9"/>
      <c r="F144" s="9"/>
      <c r="G144" s="9"/>
      <c r="H144" s="9"/>
      <c r="I144" s="9"/>
      <c r="J144" s="9"/>
      <c r="K144" s="8"/>
      <c r="L144" s="8"/>
      <c r="M144" s="8"/>
      <c r="N144" s="8"/>
      <c r="O144" s="8"/>
      <c r="P144" s="8"/>
    </row>
    <row r="145" spans="1:16" s="57" customFormat="1">
      <c r="A145" s="9"/>
      <c r="B145" s="9"/>
      <c r="C145" s="9"/>
      <c r="D145" s="14"/>
      <c r="E145" s="9"/>
      <c r="F145" s="9"/>
      <c r="G145" s="9"/>
      <c r="H145" s="9"/>
      <c r="I145" s="9"/>
      <c r="J145" s="9"/>
      <c r="K145" s="8"/>
      <c r="L145" s="8"/>
      <c r="M145" s="8"/>
      <c r="N145" s="8"/>
      <c r="O145" s="8"/>
      <c r="P145" s="8"/>
    </row>
    <row r="146" spans="1:16" s="57" customFormat="1">
      <c r="A146" s="9"/>
      <c r="B146" s="9"/>
      <c r="C146" s="9"/>
      <c r="D146" s="14"/>
      <c r="E146" s="9"/>
      <c r="F146" s="9"/>
      <c r="G146" s="9"/>
      <c r="H146" s="9"/>
      <c r="I146" s="9"/>
      <c r="J146" s="9"/>
      <c r="K146" s="8"/>
      <c r="L146" s="8"/>
      <c r="M146" s="8"/>
      <c r="N146" s="8"/>
      <c r="O146" s="8"/>
      <c r="P146" s="8"/>
    </row>
    <row r="147" spans="1:16" s="57" customFormat="1">
      <c r="A147" s="9"/>
      <c r="B147" s="9"/>
      <c r="C147" s="9"/>
      <c r="D147" s="14"/>
      <c r="E147" s="9"/>
      <c r="F147" s="9"/>
      <c r="G147" s="9"/>
      <c r="H147" s="9"/>
      <c r="I147" s="9"/>
      <c r="J147" s="9"/>
      <c r="K147" s="8"/>
      <c r="L147" s="8"/>
      <c r="M147" s="8"/>
      <c r="N147" s="8"/>
      <c r="O147" s="8"/>
      <c r="P147" s="8"/>
    </row>
    <row r="148" spans="1:16" s="57" customFormat="1">
      <c r="A148" s="9"/>
      <c r="B148" s="9"/>
      <c r="C148" s="9"/>
      <c r="D148" s="14"/>
      <c r="E148" s="9"/>
      <c r="F148" s="58"/>
      <c r="G148" s="44"/>
      <c r="H148" s="9"/>
      <c r="I148" s="9"/>
      <c r="J148" s="9"/>
      <c r="K148" s="8"/>
      <c r="L148" s="8"/>
      <c r="M148" s="8"/>
      <c r="N148" s="8"/>
      <c r="O148" s="8"/>
      <c r="P148" s="8"/>
    </row>
    <row r="149" spans="1:16" s="57" customFormat="1">
      <c r="A149" s="9"/>
      <c r="B149" s="9"/>
      <c r="C149" s="9"/>
      <c r="D149" s="14"/>
      <c r="E149" s="9"/>
      <c r="F149" s="58"/>
      <c r="G149" s="9"/>
      <c r="H149" s="9"/>
      <c r="I149" s="9"/>
      <c r="J149" s="9"/>
      <c r="K149" s="8"/>
      <c r="L149" s="8"/>
      <c r="M149" s="8"/>
      <c r="N149" s="8"/>
      <c r="O149" s="8"/>
      <c r="P149" s="8"/>
    </row>
    <row r="150" spans="1:16" s="57" customFormat="1">
      <c r="A150" s="9"/>
      <c r="B150" s="9"/>
      <c r="C150" s="9"/>
      <c r="D150" s="14"/>
      <c r="E150" s="9"/>
      <c r="F150" s="58"/>
      <c r="G150" s="9"/>
      <c r="H150" s="9"/>
      <c r="I150" s="9"/>
      <c r="J150" s="9"/>
      <c r="K150" s="8"/>
      <c r="L150" s="8"/>
      <c r="M150" s="8"/>
      <c r="N150" s="8"/>
      <c r="O150" s="8"/>
      <c r="P150" s="8"/>
    </row>
    <row r="151" spans="1:16" s="57" customFormat="1">
      <c r="A151" s="9"/>
      <c r="B151" s="9"/>
      <c r="C151" s="9"/>
      <c r="D151" s="14"/>
      <c r="E151" s="9"/>
      <c r="F151" s="58"/>
      <c r="G151" s="9"/>
      <c r="H151" s="9"/>
      <c r="I151" s="9"/>
      <c r="J151" s="9"/>
      <c r="K151" s="8"/>
      <c r="L151" s="8"/>
      <c r="M151" s="8"/>
      <c r="N151" s="8"/>
      <c r="O151" s="8"/>
      <c r="P151" s="8"/>
    </row>
    <row r="152" spans="1:16" s="57" customFormat="1">
      <c r="A152" s="9"/>
      <c r="B152" s="9"/>
      <c r="C152" s="9"/>
      <c r="D152" s="14"/>
      <c r="E152" s="9"/>
      <c r="F152" s="58"/>
      <c r="G152" s="9"/>
      <c r="H152" s="9"/>
      <c r="I152" s="9"/>
      <c r="J152" s="9"/>
      <c r="K152" s="8"/>
      <c r="L152" s="8"/>
      <c r="M152" s="8"/>
      <c r="N152" s="8"/>
      <c r="O152" s="8"/>
      <c r="P152" s="8"/>
    </row>
    <row r="153" spans="1:16" s="57" customFormat="1">
      <c r="A153" s="9"/>
      <c r="B153" s="9"/>
      <c r="C153" s="9"/>
      <c r="D153" s="14"/>
      <c r="E153" s="9"/>
      <c r="F153" s="9"/>
      <c r="G153" s="9"/>
      <c r="H153" s="9"/>
      <c r="I153" s="9"/>
      <c r="J153" s="9"/>
      <c r="K153" s="8"/>
      <c r="L153" s="8"/>
      <c r="M153" s="8"/>
      <c r="N153" s="8"/>
      <c r="O153" s="8"/>
      <c r="P153" s="8"/>
    </row>
    <row r="154" spans="1:16" s="57" customFormat="1">
      <c r="A154" s="9"/>
      <c r="B154" s="9"/>
      <c r="C154" s="9"/>
      <c r="D154" s="14"/>
      <c r="E154" s="9"/>
      <c r="F154" s="58"/>
      <c r="G154" s="9"/>
      <c r="H154" s="9"/>
      <c r="I154" s="9"/>
      <c r="J154" s="9"/>
      <c r="K154" s="8"/>
      <c r="L154" s="8"/>
      <c r="M154" s="8"/>
      <c r="N154" s="8"/>
      <c r="O154" s="8"/>
      <c r="P154" s="8"/>
    </row>
    <row r="155" spans="1:16" s="57" customFormat="1">
      <c r="A155" s="9"/>
      <c r="B155" s="9"/>
      <c r="C155" s="9"/>
      <c r="D155" s="14"/>
      <c r="E155" s="9"/>
      <c r="F155" s="9"/>
      <c r="G155" s="9"/>
      <c r="H155" s="9"/>
      <c r="I155" s="9"/>
      <c r="J155" s="9"/>
      <c r="K155" s="8"/>
      <c r="L155" s="8"/>
      <c r="M155" s="8"/>
      <c r="N155" s="8"/>
      <c r="O155" s="8"/>
      <c r="P155" s="8"/>
    </row>
    <row r="156" spans="1:16" s="60" customFormat="1">
      <c r="A156" s="39"/>
      <c r="B156" s="39"/>
      <c r="C156" s="39"/>
      <c r="D156" s="7"/>
      <c r="E156" s="40"/>
      <c r="F156" s="40"/>
      <c r="G156" s="41"/>
      <c r="H156" s="41"/>
      <c r="I156" s="41"/>
      <c r="J156" s="41"/>
      <c r="K156" s="42"/>
      <c r="L156" s="42"/>
      <c r="M156" s="42"/>
      <c r="N156" s="42"/>
      <c r="O156" s="42"/>
      <c r="P156" s="42"/>
    </row>
    <row r="157" spans="1:16" s="60" customFormat="1">
      <c r="A157" s="39"/>
      <c r="B157" s="39"/>
      <c r="C157" s="39"/>
      <c r="D157" s="7"/>
      <c r="E157" s="40"/>
      <c r="F157" s="40"/>
      <c r="G157" s="41"/>
      <c r="H157" s="41"/>
      <c r="I157" s="41"/>
      <c r="J157" s="41"/>
      <c r="K157" s="42"/>
      <c r="L157" s="42"/>
      <c r="M157" s="42"/>
      <c r="N157" s="42"/>
      <c r="O157" s="42"/>
      <c r="P157" s="42"/>
    </row>
    <row r="158" spans="1:16" s="60" customFormat="1">
      <c r="A158" s="39"/>
      <c r="B158" s="39"/>
      <c r="C158" s="39"/>
      <c r="D158" s="7"/>
      <c r="E158" s="40"/>
      <c r="F158" s="40"/>
      <c r="G158" s="41"/>
      <c r="H158" s="41"/>
      <c r="I158" s="41"/>
      <c r="J158" s="41"/>
      <c r="K158" s="42"/>
      <c r="L158" s="42"/>
      <c r="M158" s="42"/>
      <c r="N158" s="42"/>
      <c r="O158" s="42"/>
      <c r="P158" s="42"/>
    </row>
    <row r="159" spans="1:16" s="55" customFormat="1">
      <c r="A159" s="1"/>
      <c r="B159" s="1"/>
      <c r="C159" s="1"/>
      <c r="D159" s="5"/>
      <c r="E159" s="2"/>
      <c r="F159" s="2"/>
      <c r="G159" s="4"/>
      <c r="H159" s="4"/>
      <c r="I159" s="4"/>
      <c r="J159" s="4"/>
      <c r="K159" s="47"/>
      <c r="L159" s="47"/>
      <c r="M159" s="47"/>
      <c r="N159" s="47"/>
      <c r="O159" s="47"/>
      <c r="P159" s="47"/>
    </row>
    <row r="160" spans="1:16" s="55" customFormat="1">
      <c r="A160" s="1"/>
      <c r="B160" s="1"/>
      <c r="C160" s="1"/>
      <c r="D160" s="5"/>
      <c r="E160" s="2"/>
      <c r="F160" s="2"/>
      <c r="G160" s="4"/>
      <c r="H160" s="4"/>
      <c r="I160" s="4"/>
      <c r="J160" s="4"/>
      <c r="K160" s="47"/>
      <c r="L160" s="47"/>
      <c r="M160" s="47"/>
      <c r="N160" s="47"/>
      <c r="O160" s="47"/>
      <c r="P160" s="47"/>
    </row>
    <row r="161" spans="1:16" s="55" customFormat="1" ht="101.25" customHeight="1">
      <c r="A161" s="1"/>
      <c r="B161" s="1"/>
      <c r="C161" s="1"/>
      <c r="D161" s="5"/>
      <c r="E161" s="2"/>
      <c r="F161" s="2"/>
      <c r="G161" s="4"/>
      <c r="H161" s="4"/>
      <c r="I161" s="4"/>
      <c r="J161" s="4"/>
      <c r="K161" s="47"/>
      <c r="L161" s="47"/>
      <c r="M161" s="47"/>
      <c r="N161" s="47"/>
      <c r="O161" s="47"/>
      <c r="P161" s="47"/>
    </row>
    <row r="162" spans="1:16" s="1" customFormat="1">
      <c r="D162" s="5"/>
      <c r="E162" s="2"/>
      <c r="F162" s="2"/>
      <c r="G162" s="4"/>
      <c r="H162" s="4"/>
      <c r="I162" s="4"/>
      <c r="J162" s="4"/>
      <c r="K162" s="47"/>
      <c r="L162" s="47"/>
      <c r="M162" s="47"/>
      <c r="N162" s="47"/>
      <c r="O162" s="47"/>
      <c r="P162" s="47"/>
    </row>
    <row r="163" spans="1:16" s="1" customFormat="1">
      <c r="D163" s="5"/>
      <c r="E163" s="2"/>
      <c r="F163" s="2"/>
      <c r="G163" s="4"/>
      <c r="H163" s="4"/>
      <c r="I163" s="4"/>
      <c r="J163" s="4"/>
      <c r="K163" s="47"/>
      <c r="L163" s="47"/>
      <c r="M163" s="47"/>
      <c r="N163" s="47"/>
      <c r="O163" s="47"/>
      <c r="P163" s="47"/>
    </row>
    <row r="164" spans="1:16" s="1" customFormat="1">
      <c r="D164" s="5"/>
      <c r="E164" s="2"/>
      <c r="F164" s="2"/>
      <c r="G164" s="4"/>
      <c r="H164" s="4"/>
      <c r="I164" s="4"/>
      <c r="J164" s="4"/>
      <c r="K164" s="47"/>
      <c r="L164" s="47"/>
      <c r="M164" s="47"/>
      <c r="N164" s="47"/>
      <c r="O164" s="47"/>
      <c r="P164" s="47"/>
    </row>
    <row r="165" spans="1:16" s="1" customFormat="1">
      <c r="D165" s="5"/>
      <c r="E165" s="2"/>
      <c r="F165" s="2"/>
      <c r="G165" s="4"/>
      <c r="H165" s="4"/>
      <c r="I165" s="4"/>
      <c r="J165" s="4"/>
      <c r="K165" s="47"/>
      <c r="L165" s="47"/>
      <c r="M165" s="47"/>
      <c r="N165" s="47"/>
      <c r="O165" s="47"/>
      <c r="P165" s="47"/>
    </row>
    <row r="166" spans="1:16" s="1" customFormat="1">
      <c r="D166" s="5"/>
      <c r="E166" s="2"/>
      <c r="F166" s="2"/>
      <c r="G166" s="4"/>
      <c r="H166" s="4"/>
      <c r="I166" s="4"/>
      <c r="J166" s="4"/>
      <c r="K166" s="47"/>
      <c r="L166" s="47"/>
      <c r="M166" s="47"/>
      <c r="N166" s="47"/>
      <c r="O166" s="47"/>
      <c r="P166" s="47"/>
    </row>
    <row r="167" spans="1:16" s="1" customFormat="1">
      <c r="D167" s="5"/>
      <c r="E167" s="2"/>
      <c r="F167" s="2"/>
      <c r="G167" s="4"/>
      <c r="H167" s="4"/>
      <c r="I167" s="4"/>
      <c r="J167" s="4"/>
      <c r="K167" s="47"/>
      <c r="L167" s="47"/>
      <c r="M167" s="47"/>
      <c r="N167" s="47"/>
      <c r="O167" s="47"/>
      <c r="P167" s="47"/>
    </row>
    <row r="168" spans="1:16" s="1" customFormat="1">
      <c r="D168" s="5"/>
      <c r="E168" s="2"/>
      <c r="F168" s="2"/>
      <c r="G168" s="4"/>
      <c r="H168" s="4"/>
      <c r="I168" s="4"/>
      <c r="J168" s="4"/>
      <c r="K168" s="47"/>
      <c r="L168" s="47"/>
      <c r="M168" s="47"/>
      <c r="N168" s="47"/>
      <c r="O168" s="47"/>
      <c r="P168" s="47"/>
    </row>
    <row r="169" spans="1:16" s="1" customFormat="1">
      <c r="D169" s="5"/>
      <c r="E169" s="2"/>
      <c r="F169" s="2"/>
      <c r="G169" s="4"/>
      <c r="H169" s="4"/>
      <c r="I169" s="4"/>
      <c r="J169" s="4"/>
      <c r="K169" s="47"/>
      <c r="L169" s="47"/>
      <c r="M169" s="47"/>
      <c r="N169" s="47"/>
      <c r="O169" s="47"/>
      <c r="P169" s="47"/>
    </row>
    <row r="170" spans="1:16" s="1" customFormat="1">
      <c r="D170" s="5"/>
      <c r="E170" s="2"/>
      <c r="F170" s="2"/>
      <c r="G170" s="4"/>
      <c r="H170" s="4"/>
      <c r="I170" s="4"/>
      <c r="J170" s="4"/>
      <c r="K170" s="47"/>
      <c r="L170" s="47"/>
      <c r="M170" s="47"/>
      <c r="N170" s="47"/>
      <c r="O170" s="47"/>
      <c r="P170" s="47"/>
    </row>
    <row r="171" spans="1:16" s="1" customFormat="1">
      <c r="D171" s="5"/>
      <c r="E171" s="2"/>
      <c r="F171" s="2"/>
      <c r="G171" s="4"/>
      <c r="H171" s="4"/>
      <c r="I171" s="4"/>
      <c r="J171" s="4"/>
      <c r="K171" s="47"/>
      <c r="L171" s="47"/>
      <c r="M171" s="47"/>
      <c r="N171" s="47"/>
      <c r="O171" s="47"/>
      <c r="P171" s="47"/>
    </row>
    <row r="172" spans="1:16" s="1" customFormat="1">
      <c r="D172" s="5"/>
      <c r="E172" s="2"/>
      <c r="F172" s="2"/>
      <c r="G172" s="4"/>
      <c r="H172" s="4"/>
      <c r="I172" s="4"/>
      <c r="J172" s="4"/>
      <c r="K172" s="47"/>
      <c r="L172" s="47"/>
      <c r="M172" s="47"/>
      <c r="N172" s="47"/>
      <c r="O172" s="47"/>
      <c r="P172" s="47"/>
    </row>
    <row r="173" spans="1:16" s="1" customFormat="1">
      <c r="D173" s="5"/>
      <c r="E173" s="2"/>
      <c r="F173" s="2"/>
      <c r="G173" s="4"/>
      <c r="H173" s="4"/>
      <c r="I173" s="4"/>
      <c r="J173" s="4"/>
      <c r="K173" s="47"/>
      <c r="L173" s="47"/>
      <c r="M173" s="47"/>
      <c r="N173" s="47"/>
      <c r="O173" s="47"/>
      <c r="P173" s="47"/>
    </row>
    <row r="174" spans="1:16" s="1" customFormat="1">
      <c r="D174" s="5"/>
      <c r="E174" s="2"/>
      <c r="F174" s="2"/>
      <c r="G174" s="4"/>
      <c r="H174" s="4"/>
      <c r="I174" s="4"/>
      <c r="J174" s="4"/>
      <c r="K174" s="47"/>
      <c r="L174" s="47"/>
      <c r="M174" s="47"/>
      <c r="N174" s="47"/>
      <c r="O174" s="47"/>
      <c r="P174" s="47"/>
    </row>
    <row r="175" spans="1:16" s="1" customFormat="1">
      <c r="D175" s="5"/>
      <c r="E175" s="2"/>
      <c r="F175" s="2"/>
      <c r="G175" s="4"/>
      <c r="H175" s="4"/>
      <c r="I175" s="4"/>
      <c r="J175" s="4"/>
      <c r="K175" s="47"/>
      <c r="L175" s="47"/>
      <c r="M175" s="47"/>
      <c r="N175" s="47"/>
      <c r="O175" s="47"/>
      <c r="P175" s="47"/>
    </row>
    <row r="176" spans="1:16" s="1" customFormat="1">
      <c r="D176" s="5"/>
      <c r="E176" s="2"/>
      <c r="F176" s="2"/>
      <c r="G176" s="4"/>
      <c r="H176" s="4"/>
      <c r="I176" s="4"/>
      <c r="J176" s="4"/>
      <c r="K176" s="47"/>
      <c r="L176" s="47"/>
      <c r="M176" s="47"/>
      <c r="N176" s="47"/>
      <c r="O176" s="47"/>
      <c r="P176" s="47"/>
    </row>
    <row r="177" spans="1:16" s="1" customFormat="1">
      <c r="D177" s="5"/>
      <c r="E177" s="2"/>
      <c r="F177" s="2"/>
      <c r="G177" s="4"/>
      <c r="H177" s="4"/>
      <c r="I177" s="4"/>
      <c r="J177" s="4"/>
      <c r="K177" s="47"/>
      <c r="L177" s="47"/>
      <c r="M177" s="47"/>
      <c r="N177" s="47"/>
      <c r="O177" s="47"/>
      <c r="P177" s="47"/>
    </row>
    <row r="178" spans="1:16" s="1" customFormat="1">
      <c r="D178" s="5"/>
      <c r="E178" s="2"/>
      <c r="F178" s="2"/>
      <c r="G178" s="4"/>
      <c r="H178" s="4"/>
      <c r="I178" s="4"/>
      <c r="J178" s="4"/>
      <c r="K178" s="47"/>
      <c r="L178" s="47"/>
      <c r="M178" s="47"/>
      <c r="N178" s="47"/>
      <c r="O178" s="47"/>
      <c r="P178" s="47"/>
    </row>
    <row r="179" spans="1:16" s="1" customFormat="1">
      <c r="D179" s="5"/>
      <c r="E179" s="2"/>
      <c r="F179" s="2"/>
      <c r="G179" s="4"/>
      <c r="H179" s="4"/>
      <c r="I179" s="4"/>
      <c r="J179" s="4"/>
      <c r="K179" s="47"/>
      <c r="L179" s="47"/>
      <c r="M179" s="47"/>
      <c r="N179" s="47"/>
      <c r="O179" s="47"/>
      <c r="P179" s="47"/>
    </row>
    <row r="180" spans="1:16" s="1" customFormat="1">
      <c r="D180" s="5"/>
      <c r="E180" s="2"/>
      <c r="F180" s="2"/>
      <c r="G180" s="4"/>
      <c r="H180" s="4"/>
      <c r="I180" s="4"/>
      <c r="J180" s="4"/>
      <c r="K180" s="47"/>
      <c r="L180" s="47"/>
      <c r="M180" s="47"/>
      <c r="N180" s="47"/>
      <c r="O180" s="47"/>
      <c r="P180" s="47"/>
    </row>
    <row r="181" spans="1:16" s="1" customFormat="1">
      <c r="D181" s="5"/>
      <c r="E181" s="2"/>
      <c r="F181" s="2"/>
      <c r="G181" s="4"/>
      <c r="H181" s="4"/>
      <c r="I181" s="4"/>
      <c r="J181" s="4"/>
      <c r="K181" s="47"/>
      <c r="L181" s="47"/>
      <c r="M181" s="47"/>
      <c r="N181" s="47"/>
      <c r="O181" s="47"/>
      <c r="P181" s="47"/>
    </row>
    <row r="182" spans="1:16" s="1" customFormat="1">
      <c r="D182" s="5"/>
      <c r="E182" s="2"/>
      <c r="F182" s="2"/>
      <c r="G182" s="4"/>
      <c r="H182" s="4"/>
      <c r="I182" s="4"/>
      <c r="J182" s="4"/>
      <c r="K182" s="47"/>
      <c r="L182" s="47"/>
      <c r="M182" s="47"/>
      <c r="N182" s="47"/>
      <c r="O182" s="47"/>
      <c r="P182" s="47"/>
    </row>
    <row r="183" spans="1:16" s="1" customFormat="1">
      <c r="D183" s="5"/>
      <c r="E183" s="2"/>
      <c r="F183" s="2"/>
      <c r="G183" s="4"/>
      <c r="H183" s="4"/>
      <c r="I183" s="4"/>
      <c r="J183" s="4"/>
      <c r="K183" s="47"/>
      <c r="L183" s="47"/>
      <c r="M183" s="47"/>
      <c r="N183" s="47"/>
      <c r="O183" s="47"/>
      <c r="P183" s="47"/>
    </row>
    <row r="184" spans="1:16" s="1" customFormat="1">
      <c r="D184" s="5"/>
      <c r="E184" s="2"/>
      <c r="F184" s="2"/>
      <c r="G184" s="4"/>
      <c r="H184" s="4"/>
      <c r="I184" s="4"/>
      <c r="J184" s="4"/>
      <c r="K184" s="47"/>
      <c r="L184" s="47"/>
      <c r="M184" s="47"/>
      <c r="N184" s="47"/>
      <c r="O184" s="47"/>
      <c r="P184" s="47"/>
    </row>
    <row r="185" spans="1:16" s="1" customFormat="1">
      <c r="D185" s="5"/>
      <c r="E185" s="2"/>
      <c r="F185" s="2"/>
      <c r="G185" s="4"/>
      <c r="H185" s="4"/>
      <c r="I185" s="4"/>
      <c r="J185" s="4"/>
      <c r="K185" s="47"/>
      <c r="L185" s="47"/>
      <c r="M185" s="47"/>
      <c r="N185" s="47"/>
      <c r="O185" s="47"/>
      <c r="P185" s="47"/>
    </row>
    <row r="186" spans="1:16" s="1" customFormat="1">
      <c r="D186" s="5"/>
      <c r="E186" s="2"/>
      <c r="F186" s="2"/>
      <c r="G186" s="4"/>
      <c r="H186" s="4"/>
      <c r="I186" s="4"/>
      <c r="J186" s="4"/>
      <c r="K186" s="47"/>
      <c r="L186" s="47"/>
      <c r="M186" s="47"/>
      <c r="N186" s="47"/>
      <c r="O186" s="47"/>
      <c r="P186" s="47"/>
    </row>
    <row r="187" spans="1:16" s="1" customFormat="1">
      <c r="D187" s="5"/>
      <c r="E187" s="2"/>
      <c r="F187" s="2"/>
      <c r="G187" s="4"/>
      <c r="H187" s="4"/>
      <c r="I187" s="4"/>
      <c r="J187" s="4"/>
      <c r="K187" s="47"/>
      <c r="L187" s="47"/>
      <c r="M187" s="47"/>
      <c r="N187" s="47"/>
      <c r="O187" s="47"/>
      <c r="P187" s="47"/>
    </row>
    <row r="188" spans="1:16" s="1" customFormat="1">
      <c r="D188" s="5"/>
      <c r="E188" s="2"/>
      <c r="F188" s="2"/>
      <c r="G188" s="4"/>
      <c r="H188" s="4"/>
      <c r="I188" s="4"/>
      <c r="J188" s="4"/>
      <c r="K188" s="47"/>
      <c r="L188" s="47"/>
      <c r="M188" s="47"/>
      <c r="N188" s="47"/>
      <c r="O188" s="47"/>
      <c r="P188" s="47"/>
    </row>
    <row r="189" spans="1:16" s="1" customFormat="1">
      <c r="D189" s="5"/>
      <c r="E189" s="2"/>
      <c r="F189" s="2"/>
      <c r="G189" s="4"/>
      <c r="H189" s="4"/>
      <c r="I189" s="4"/>
      <c r="J189" s="4"/>
      <c r="K189" s="47"/>
      <c r="L189" s="47"/>
      <c r="M189" s="47"/>
      <c r="N189" s="47"/>
      <c r="O189" s="47"/>
      <c r="P189" s="47"/>
    </row>
    <row r="190" spans="1:16" s="1" customFormat="1">
      <c r="D190" s="5"/>
      <c r="E190" s="2"/>
      <c r="F190" s="2"/>
      <c r="G190" s="4"/>
      <c r="H190" s="4"/>
      <c r="I190" s="4"/>
      <c r="J190" s="4"/>
      <c r="K190" s="47"/>
      <c r="L190" s="47"/>
      <c r="M190" s="47"/>
      <c r="N190" s="47"/>
      <c r="O190" s="47"/>
      <c r="P190" s="47"/>
    </row>
    <row r="191" spans="1:16">
      <c r="A191" s="1"/>
      <c r="B191" s="1"/>
      <c r="C191" s="1"/>
      <c r="D191" s="5"/>
      <c r="E191" s="2"/>
      <c r="F191" s="2"/>
      <c r="G191" s="4"/>
      <c r="H191" s="4"/>
      <c r="I191" s="4"/>
      <c r="J191" s="4"/>
    </row>
  </sheetData>
  <mergeCells count="95">
    <mergeCell ref="H52:H53"/>
    <mergeCell ref="J52:J53"/>
    <mergeCell ref="I52:I53"/>
    <mergeCell ref="A16:J16"/>
    <mergeCell ref="A1:J1"/>
    <mergeCell ref="A2:J2"/>
    <mergeCell ref="A3:J3"/>
    <mergeCell ref="A5:J5"/>
    <mergeCell ref="A7:C7"/>
    <mergeCell ref="A8:J8"/>
    <mergeCell ref="A9:J9"/>
    <mergeCell ref="A11:J11"/>
    <mergeCell ref="A13:J13"/>
    <mergeCell ref="A14:J14"/>
    <mergeCell ref="A15:J15"/>
    <mergeCell ref="A6:C6"/>
    <mergeCell ref="G23:G24"/>
    <mergeCell ref="I23:I24"/>
    <mergeCell ref="J23:J24"/>
    <mergeCell ref="A17:J17"/>
    <mergeCell ref="A19:A20"/>
    <mergeCell ref="B19:B20"/>
    <mergeCell ref="C19:C20"/>
    <mergeCell ref="D19:D20"/>
    <mergeCell ref="E19:E20"/>
    <mergeCell ref="F19:F20"/>
    <mergeCell ref="G19:G20"/>
    <mergeCell ref="H19:H20"/>
    <mergeCell ref="I19:I20"/>
    <mergeCell ref="J19:J20"/>
    <mergeCell ref="A43:A44"/>
    <mergeCell ref="B43:B44"/>
    <mergeCell ref="D43:D44"/>
    <mergeCell ref="B23:B24"/>
    <mergeCell ref="D23:D24"/>
    <mergeCell ref="A30:A34"/>
    <mergeCell ref="D30:D34"/>
    <mergeCell ref="B30:B34"/>
    <mergeCell ref="A26:A29"/>
    <mergeCell ref="B26:B29"/>
    <mergeCell ref="D26:D29"/>
    <mergeCell ref="A23:A24"/>
    <mergeCell ref="G26:G29"/>
    <mergeCell ref="A40:A41"/>
    <mergeCell ref="B40:B41"/>
    <mergeCell ref="D40:D41"/>
    <mergeCell ref="G40:G41"/>
    <mergeCell ref="G30:G34"/>
    <mergeCell ref="I26:I29"/>
    <mergeCell ref="J26:J29"/>
    <mergeCell ref="I40:I41"/>
    <mergeCell ref="J40:J41"/>
    <mergeCell ref="I30:I34"/>
    <mergeCell ref="J30:J34"/>
    <mergeCell ref="I45:I48"/>
    <mergeCell ref="G43:G44"/>
    <mergeCell ref="I43:I44"/>
    <mergeCell ref="J45:J48"/>
    <mergeCell ref="J43:J44"/>
    <mergeCell ref="G143:I143"/>
    <mergeCell ref="A134:J134"/>
    <mergeCell ref="A135:J135"/>
    <mergeCell ref="A136:J136"/>
    <mergeCell ref="A137:J137"/>
    <mergeCell ref="G141:I141"/>
    <mergeCell ref="A138:J138"/>
    <mergeCell ref="J57:J58"/>
    <mergeCell ref="D59:D60"/>
    <mergeCell ref="G59:G60"/>
    <mergeCell ref="I59:I60"/>
    <mergeCell ref="A45:A48"/>
    <mergeCell ref="B45:B48"/>
    <mergeCell ref="D45:D48"/>
    <mergeCell ref="J59:J60"/>
    <mergeCell ref="J54:J55"/>
    <mergeCell ref="A50:A51"/>
    <mergeCell ref="B50:B51"/>
    <mergeCell ref="D50:D51"/>
    <mergeCell ref="G50:G51"/>
    <mergeCell ref="I50:I51"/>
    <mergeCell ref="J50:J51"/>
    <mergeCell ref="G45:G48"/>
    <mergeCell ref="I54:I55"/>
    <mergeCell ref="A57:A60"/>
    <mergeCell ref="B57:B60"/>
    <mergeCell ref="D57:D58"/>
    <mergeCell ref="G57:G58"/>
    <mergeCell ref="I57:I58"/>
    <mergeCell ref="A52:A53"/>
    <mergeCell ref="A54:A55"/>
    <mergeCell ref="B54:B55"/>
    <mergeCell ref="D54:D55"/>
    <mergeCell ref="G54:G55"/>
    <mergeCell ref="B52:B53"/>
    <mergeCell ref="D52:D53"/>
  </mergeCells>
  <printOptions horizontalCentered="1"/>
  <pageMargins left="0.7" right="0.7" top="0.75" bottom="0.75" header="0.3" footer="0.3"/>
  <pageSetup paperSize="9" scale="70" orientation="landscape" r:id="rId1"/>
  <headerFooter alignWithMargins="0">
    <oddFooter>Stranica &amp;P od &amp;N</oddFooter>
  </headerFooter>
  <rowBreaks count="2" manualBreakCount="2">
    <brk id="56" max="9" man="1"/>
    <brk id="13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 Plan nabave 2016</vt:lpstr>
      <vt:lpstr>' Plan nabave 2016'!Podrucje_ispisa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dc:creator>
  <cp:lastModifiedBy>Ambulanta 1</cp:lastModifiedBy>
  <cp:lastPrinted>2015-11-18T12:13:12Z</cp:lastPrinted>
  <dcterms:created xsi:type="dcterms:W3CDTF">2014-12-10T08:53:42Z</dcterms:created>
  <dcterms:modified xsi:type="dcterms:W3CDTF">2016-05-17T09:41:50Z</dcterms:modified>
</cp:coreProperties>
</file>