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895" activeTab="1"/>
  </bookViews>
  <sheets>
    <sheet name="OPĆI DIO" sheetId="13" r:id="rId1"/>
    <sheet name="FP Ril ukupni" sheetId="5" r:id="rId2"/>
    <sheet name="FP Ril SMJEŠTAJ i PUK" sheetId="6" r:id="rId3"/>
    <sheet name="Kapitalni projekti" sheetId="10" r:id="rId4"/>
    <sheet name="FP Ril tržište" sheetId="8" r:id="rId5"/>
    <sheet name="st" sheetId="9" r:id="rId6"/>
  </sheets>
  <definedNames>
    <definedName name="_xlnm.Print_Area" localSheetId="2">'FP Ril SMJEŠTAJ i PUK'!$A$1:$M$54</definedName>
    <definedName name="_xlnm.Print_Area" localSheetId="4">'FP Ril tržište'!$A$1:$M$54</definedName>
    <definedName name="_xlnm.Print_Area" localSheetId="1">'FP Ril ukupni'!$A$1:$M$59</definedName>
    <definedName name="_xlnm.Print_Area" localSheetId="3">'Kapitalni projekti'!$A$1:$M$55</definedName>
    <definedName name="_xlnm.Print_Area" localSheetId="0">'OPĆI DIO'!$A$2:$I$31</definedName>
    <definedName name="_xlnm.Print_Area" localSheetId="5">st!$A$1:$T$54</definedName>
  </definedNames>
  <calcPr calcId="124519"/>
</workbook>
</file>

<file path=xl/calcChain.xml><?xml version="1.0" encoding="utf-8"?>
<calcChain xmlns="http://schemas.openxmlformats.org/spreadsheetml/2006/main">
  <c r="G17" i="5"/>
  <c r="F17"/>
  <c r="E17"/>
  <c r="G15"/>
  <c r="F15"/>
  <c r="E15"/>
  <c r="G24"/>
  <c r="H24"/>
  <c r="I24"/>
  <c r="J24"/>
  <c r="K24"/>
  <c r="L24"/>
  <c r="G25"/>
  <c r="H25"/>
  <c r="I25"/>
  <c r="J25"/>
  <c r="K25"/>
  <c r="L25"/>
  <c r="G26"/>
  <c r="H26"/>
  <c r="I26"/>
  <c r="J26"/>
  <c r="K26"/>
  <c r="L26"/>
  <c r="G27"/>
  <c r="H27"/>
  <c r="I27"/>
  <c r="J27"/>
  <c r="K27"/>
  <c r="L27"/>
  <c r="G28"/>
  <c r="H28"/>
  <c r="I28"/>
  <c r="J28"/>
  <c r="K28"/>
  <c r="L28"/>
  <c r="G29"/>
  <c r="H29"/>
  <c r="I29"/>
  <c r="J29"/>
  <c r="K29"/>
  <c r="L29"/>
  <c r="G30"/>
  <c r="H30"/>
  <c r="I30"/>
  <c r="J30"/>
  <c r="K30"/>
  <c r="L30"/>
  <c r="G31"/>
  <c r="H31"/>
  <c r="I31"/>
  <c r="J31"/>
  <c r="K31"/>
  <c r="L31"/>
  <c r="G32"/>
  <c r="H32"/>
  <c r="I32"/>
  <c r="J32"/>
  <c r="K32"/>
  <c r="L32"/>
  <c r="G33"/>
  <c r="H33"/>
  <c r="I33"/>
  <c r="J33"/>
  <c r="K33"/>
  <c r="L33"/>
  <c r="G34"/>
  <c r="H34"/>
  <c r="I34"/>
  <c r="J34"/>
  <c r="K34"/>
  <c r="L34"/>
  <c r="G35"/>
  <c r="H35"/>
  <c r="I35"/>
  <c r="J35"/>
  <c r="K35"/>
  <c r="L35"/>
  <c r="G36"/>
  <c r="H36"/>
  <c r="I36"/>
  <c r="J36"/>
  <c r="K36"/>
  <c r="L36"/>
  <c r="G37"/>
  <c r="H37"/>
  <c r="I37"/>
  <c r="J37"/>
  <c r="K37"/>
  <c r="L37"/>
  <c r="G38"/>
  <c r="H38"/>
  <c r="I38"/>
  <c r="J38"/>
  <c r="K38"/>
  <c r="L38"/>
  <c r="G39"/>
  <c r="H39"/>
  <c r="I39"/>
  <c r="J39"/>
  <c r="K39"/>
  <c r="L39"/>
  <c r="G40"/>
  <c r="H40"/>
  <c r="I40"/>
  <c r="J40"/>
  <c r="K40"/>
  <c r="L40"/>
  <c r="G41"/>
  <c r="H41"/>
  <c r="I41"/>
  <c r="J41"/>
  <c r="K41"/>
  <c r="L41"/>
  <c r="G42"/>
  <c r="H42"/>
  <c r="I42"/>
  <c r="J42"/>
  <c r="K42"/>
  <c r="L42"/>
  <c r="G43"/>
  <c r="H43"/>
  <c r="I43"/>
  <c r="J43"/>
  <c r="K43"/>
  <c r="L43"/>
  <c r="G44"/>
  <c r="H44"/>
  <c r="I44"/>
  <c r="J44"/>
  <c r="K44"/>
  <c r="L44"/>
  <c r="G45"/>
  <c r="H45"/>
  <c r="I45"/>
  <c r="J45"/>
  <c r="K45"/>
  <c r="L45"/>
  <c r="G46"/>
  <c r="H46"/>
  <c r="I46"/>
  <c r="J46"/>
  <c r="K46"/>
  <c r="L46"/>
  <c r="G47"/>
  <c r="H47"/>
  <c r="I47"/>
  <c r="J47"/>
  <c r="K47"/>
  <c r="L47"/>
  <c r="G48"/>
  <c r="G51" s="1"/>
  <c r="H48"/>
  <c r="H51" s="1"/>
  <c r="I48"/>
  <c r="I51" s="1"/>
  <c r="J48"/>
  <c r="J51" s="1"/>
  <c r="K48"/>
  <c r="K51" s="1"/>
  <c r="L48"/>
  <c r="L51" s="1"/>
  <c r="G49"/>
  <c r="H49"/>
  <c r="I49"/>
  <c r="J49"/>
  <c r="K49"/>
  <c r="L49"/>
  <c r="G50"/>
  <c r="H50"/>
  <c r="I50"/>
  <c r="J50"/>
  <c r="K50"/>
  <c r="L50"/>
  <c r="H23"/>
  <c r="I23"/>
  <c r="J23"/>
  <c r="K23"/>
  <c r="L23"/>
  <c r="I28" i="6"/>
  <c r="I48" s="1"/>
  <c r="H48"/>
  <c r="D36"/>
  <c r="M36" s="1"/>
  <c r="G36"/>
  <c r="G34"/>
  <c r="D34"/>
  <c r="M34" s="1"/>
  <c r="D32" i="8"/>
  <c r="M32" s="1"/>
  <c r="D31"/>
  <c r="M31" s="1"/>
  <c r="D32" i="10"/>
  <c r="D43" i="6"/>
  <c r="D37"/>
  <c r="M37" s="1"/>
  <c r="D35"/>
  <c r="M35" s="1"/>
  <c r="D30"/>
  <c r="H47" i="10"/>
  <c r="F39" i="6"/>
  <c r="G39"/>
  <c r="G49" s="1"/>
  <c r="H39"/>
  <c r="I39"/>
  <c r="I49" s="1"/>
  <c r="J39"/>
  <c r="K39"/>
  <c r="K49" s="1"/>
  <c r="L39"/>
  <c r="F49"/>
  <c r="H49"/>
  <c r="H51" s="1"/>
  <c r="J49"/>
  <c r="L49"/>
  <c r="F42"/>
  <c r="G42"/>
  <c r="H42"/>
  <c r="I42"/>
  <c r="J42"/>
  <c r="K42"/>
  <c r="L42"/>
  <c r="J48"/>
  <c r="J51" s="1"/>
  <c r="K48"/>
  <c r="L48"/>
  <c r="G31"/>
  <c r="F8"/>
  <c r="F10"/>
  <c r="C52" i="10"/>
  <c r="C51" i="6"/>
  <c r="F23"/>
  <c r="F48" s="1"/>
  <c r="F51" s="1"/>
  <c r="I23" i="13"/>
  <c r="I24"/>
  <c r="I25"/>
  <c r="I22"/>
  <c r="H25"/>
  <c r="H24"/>
  <c r="H23"/>
  <c r="H26" s="1"/>
  <c r="I26" s="1"/>
  <c r="F16" i="5"/>
  <c r="G25" i="13"/>
  <c r="G22"/>
  <c r="G26" s="1"/>
  <c r="L51" i="6"/>
  <c r="M27"/>
  <c r="M32"/>
  <c r="M38"/>
  <c r="M40"/>
  <c r="M41"/>
  <c r="M44"/>
  <c r="M45"/>
  <c r="M46"/>
  <c r="M47"/>
  <c r="M25" i="8"/>
  <c r="M26"/>
  <c r="M27"/>
  <c r="M28"/>
  <c r="M29"/>
  <c r="M30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24"/>
  <c r="M25" i="10"/>
  <c r="M26"/>
  <c r="M27"/>
  <c r="M28"/>
  <c r="M30"/>
  <c r="M31"/>
  <c r="M33"/>
  <c r="M34"/>
  <c r="M35"/>
  <c r="M36"/>
  <c r="M37"/>
  <c r="M38"/>
  <c r="M39"/>
  <c r="M41"/>
  <c r="M42"/>
  <c r="M43"/>
  <c r="M44"/>
  <c r="M45"/>
  <c r="M48"/>
  <c r="M51"/>
  <c r="M24"/>
  <c r="I51" i="6" l="1"/>
  <c r="K51"/>
  <c r="G16" i="10"/>
  <c r="F18" i="13"/>
  <c r="F17"/>
  <c r="I10" i="8"/>
  <c r="I11"/>
  <c r="I12"/>
  <c r="I13"/>
  <c r="I14"/>
  <c r="I15"/>
  <c r="I9"/>
  <c r="G9" i="6"/>
  <c r="G11"/>
  <c r="G12"/>
  <c r="G13"/>
  <c r="G14"/>
  <c r="G15"/>
  <c r="G8" i="10"/>
  <c r="G9"/>
  <c r="G12"/>
  <c r="G13"/>
  <c r="G14"/>
  <c r="G15"/>
  <c r="G10"/>
  <c r="F9" i="5"/>
  <c r="F12"/>
  <c r="F13"/>
  <c r="F14"/>
  <c r="E42" i="6"/>
  <c r="E39" s="1"/>
  <c r="E49" s="1"/>
  <c r="D42" l="1"/>
  <c r="M43"/>
  <c r="G15" i="13"/>
  <c r="F16"/>
  <c r="H16" i="8"/>
  <c r="D50" i="6"/>
  <c r="M50" s="1"/>
  <c r="E16" i="5"/>
  <c r="G16" s="1"/>
  <c r="F16" i="8"/>
  <c r="D39" i="6" l="1"/>
  <c r="M42"/>
  <c r="I16" i="8"/>
  <c r="M32" i="10"/>
  <c r="G29"/>
  <c r="G49" s="1"/>
  <c r="G52" s="1"/>
  <c r="D49" i="6" l="1"/>
  <c r="M49" s="1"/>
  <c r="M39"/>
  <c r="E11" i="5"/>
  <c r="E10"/>
  <c r="H29" i="10"/>
  <c r="H49" s="1"/>
  <c r="F11" i="5" l="1"/>
  <c r="G11" s="1"/>
  <c r="G11" i="10"/>
  <c r="G8" i="6"/>
  <c r="F16"/>
  <c r="F8" i="5"/>
  <c r="G10" i="6"/>
  <c r="F10" i="5"/>
  <c r="G10" s="1"/>
  <c r="F24" l="1"/>
  <c r="F25"/>
  <c r="F26"/>
  <c r="F27"/>
  <c r="F29"/>
  <c r="F30"/>
  <c r="F31"/>
  <c r="F32"/>
  <c r="F33"/>
  <c r="F34"/>
  <c r="F35"/>
  <c r="F36"/>
  <c r="F37"/>
  <c r="F38"/>
  <c r="F40"/>
  <c r="F41"/>
  <c r="F42"/>
  <c r="F43"/>
  <c r="F44"/>
  <c r="F47"/>
  <c r="F50"/>
  <c r="F23"/>
  <c r="E24"/>
  <c r="D24" s="1"/>
  <c r="E25"/>
  <c r="D25" s="1"/>
  <c r="E26"/>
  <c r="D26" s="1"/>
  <c r="E27"/>
  <c r="D27" s="1"/>
  <c r="E28"/>
  <c r="E29"/>
  <c r="D29" s="1"/>
  <c r="E30"/>
  <c r="E31"/>
  <c r="D31" s="1"/>
  <c r="E32"/>
  <c r="E33"/>
  <c r="D33" s="1"/>
  <c r="E34"/>
  <c r="E35"/>
  <c r="D35" s="1"/>
  <c r="E36"/>
  <c r="E37"/>
  <c r="D37" s="1"/>
  <c r="E38"/>
  <c r="E40"/>
  <c r="D40" s="1"/>
  <c r="E41"/>
  <c r="E42"/>
  <c r="D42" s="1"/>
  <c r="E43"/>
  <c r="E44"/>
  <c r="D44" s="1"/>
  <c r="E46"/>
  <c r="E47"/>
  <c r="D47" s="1"/>
  <c r="E50"/>
  <c r="E12"/>
  <c r="G12" s="1"/>
  <c r="E14"/>
  <c r="G14" s="1"/>
  <c r="E13"/>
  <c r="G13" s="1"/>
  <c r="D31" i="6"/>
  <c r="M31" s="1"/>
  <c r="D32"/>
  <c r="D33"/>
  <c r="M33" s="1"/>
  <c r="D29"/>
  <c r="M29" s="1"/>
  <c r="L46" i="10"/>
  <c r="L52" s="1"/>
  <c r="F46"/>
  <c r="F45" i="5" s="1"/>
  <c r="D25" i="10"/>
  <c r="D26"/>
  <c r="D27"/>
  <c r="D28"/>
  <c r="M27" i="5" s="1"/>
  <c r="D30" i="10"/>
  <c r="D31"/>
  <c r="D33"/>
  <c r="D34"/>
  <c r="D35"/>
  <c r="D36"/>
  <c r="D37"/>
  <c r="D38"/>
  <c r="D39"/>
  <c r="D41"/>
  <c r="M40" i="5" s="1"/>
  <c r="D42" i="10"/>
  <c r="D43"/>
  <c r="M42" i="5" s="1"/>
  <c r="D44" i="10"/>
  <c r="D45"/>
  <c r="M44" i="5" s="1"/>
  <c r="D48" i="10"/>
  <c r="D50" i="5"/>
  <c r="M50" s="1"/>
  <c r="D24" i="10"/>
  <c r="F29"/>
  <c r="E46"/>
  <c r="E50" s="1"/>
  <c r="E52" s="1"/>
  <c r="G28" i="6"/>
  <c r="D25"/>
  <c r="M25" s="1"/>
  <c r="E23"/>
  <c r="E48" s="1"/>
  <c r="E51" s="1"/>
  <c r="M47" i="5" l="1"/>
  <c r="D43"/>
  <c r="D38"/>
  <c r="D34"/>
  <c r="D30"/>
  <c r="M43"/>
  <c r="M38"/>
  <c r="M34"/>
  <c r="D41"/>
  <c r="M41" s="1"/>
  <c r="D36"/>
  <c r="M36" s="1"/>
  <c r="D32"/>
  <c r="M24"/>
  <c r="F15" i="13"/>
  <c r="M25" i="5"/>
  <c r="F49" i="10"/>
  <c r="F48" i="5" s="1"/>
  <c r="D29" i="10"/>
  <c r="M29" i="5"/>
  <c r="M32"/>
  <c r="M37"/>
  <c r="M35"/>
  <c r="M33"/>
  <c r="E16" i="6"/>
  <c r="G16" s="1"/>
  <c r="E40" i="10"/>
  <c r="E39" i="5" s="1"/>
  <c r="M31"/>
  <c r="E45"/>
  <c r="D45" s="1"/>
  <c r="F46"/>
  <c r="D46" s="1"/>
  <c r="F28"/>
  <c r="D28" s="1"/>
  <c r="E9"/>
  <c r="G9" s="1"/>
  <c r="E8"/>
  <c r="E49"/>
  <c r="D26" i="6"/>
  <c r="E23" i="5"/>
  <c r="D23" s="1"/>
  <c r="E48"/>
  <c r="G14" i="13"/>
  <c r="G13" s="1"/>
  <c r="G23" i="6"/>
  <c r="G23" i="5" s="1"/>
  <c r="L50" i="10"/>
  <c r="F40"/>
  <c r="L40"/>
  <c r="E17"/>
  <c r="F17"/>
  <c r="D24" i="6"/>
  <c r="M24" s="1"/>
  <c r="E51" i="5" l="1"/>
  <c r="D48"/>
  <c r="D39"/>
  <c r="D49" i="10"/>
  <c r="M49" s="1"/>
  <c r="M29"/>
  <c r="H46"/>
  <c r="D28" i="6"/>
  <c r="M28" s="1"/>
  <c r="M30"/>
  <c r="M26" i="5"/>
  <c r="M26" i="6"/>
  <c r="M23" i="5"/>
  <c r="H15" i="13"/>
  <c r="D47" i="10"/>
  <c r="G17"/>
  <c r="G8" i="5"/>
  <c r="F50" i="10"/>
  <c r="F49" i="5" s="1"/>
  <c r="D49" s="1"/>
  <c r="F39"/>
  <c r="M30"/>
  <c r="G48" i="6"/>
  <c r="G51" s="1"/>
  <c r="D23"/>
  <c r="M23" s="1"/>
  <c r="F51" i="5" l="1"/>
  <c r="M46"/>
  <c r="M47" i="10"/>
  <c r="F14" i="13"/>
  <c r="F13" s="1"/>
  <c r="F52" i="10"/>
  <c r="M28" i="5"/>
  <c r="H40" i="10"/>
  <c r="D40" s="1"/>
  <c r="D46"/>
  <c r="M46" s="1"/>
  <c r="D48" i="6"/>
  <c r="M48" s="1"/>
  <c r="M39" i="5" l="1"/>
  <c r="M40" i="10"/>
  <c r="H14" i="13"/>
  <c r="M45" i="5"/>
  <c r="H50" i="10"/>
  <c r="D51" i="6"/>
  <c r="M51" s="1"/>
  <c r="C46" i="9"/>
  <c r="C44"/>
  <c r="C43" s="1"/>
  <c r="C41"/>
  <c r="C37"/>
  <c r="C35"/>
  <c r="C32"/>
  <c r="C31"/>
  <c r="C24"/>
  <c r="F19" i="13" l="1"/>
  <c r="H13"/>
  <c r="H52" i="10"/>
  <c r="D50"/>
  <c r="C29" i="9"/>
  <c r="C49" s="1"/>
  <c r="C40"/>
  <c r="C50" s="1"/>
  <c r="D52" i="10" l="1"/>
  <c r="M52" s="1"/>
  <c r="M50"/>
  <c r="C52" i="9"/>
  <c r="G18" i="13" l="1"/>
  <c r="M49" i="5"/>
  <c r="H18" i="13" l="1"/>
  <c r="D51" i="5" l="1"/>
  <c r="M48"/>
  <c r="G17" i="13"/>
  <c r="G16" s="1"/>
  <c r="G19" l="1"/>
  <c r="H19" s="1"/>
  <c r="H16"/>
  <c r="H17"/>
  <c r="M51" i="5"/>
</calcChain>
</file>

<file path=xl/sharedStrings.xml><?xml version="1.0" encoding="utf-8"?>
<sst xmlns="http://schemas.openxmlformats.org/spreadsheetml/2006/main" count="344" uniqueCount="113">
  <si>
    <t>u kunama</t>
  </si>
  <si>
    <t>Opći prihodi i primici</t>
  </si>
  <si>
    <t>Vlastiti prihodi</t>
  </si>
  <si>
    <t>Prihodi za posebne namjene</t>
  </si>
  <si>
    <t>Pomoći</t>
  </si>
  <si>
    <t>Namjenski primici od zaduživanja</t>
  </si>
  <si>
    <t>Donacije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</si>
  <si>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</si>
  <si>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</si>
  <si>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</si>
  <si>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</si>
  <si>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</si>
  <si>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</si>
  <si>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</si>
  <si>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</si>
  <si>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</si>
  <si>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TABLICA br.3</t>
  </si>
  <si>
    <t>Korisnik proračuna</t>
  </si>
  <si>
    <t>Dom za starije i nemoćne osobe Požega, Dr. Filipa Potrebice 2a, 34 000 Požega</t>
  </si>
  <si>
    <t>(proračunski/izvanproračunski)</t>
  </si>
  <si>
    <t>Prihodi i primici</t>
  </si>
  <si>
    <t>Vlastiti prihodi - Prihodi ostvareni obavljanjem osnovnih i ostalih poslova vlastite djelatnosti</t>
  </si>
  <si>
    <t>Prihodi od prodaje ili zamjene nefinancijjske imovine i naknade s naslova osiguranja</t>
  </si>
  <si>
    <t>Namjenski primici</t>
  </si>
  <si>
    <t>Ukupno</t>
  </si>
  <si>
    <t>Brojčana oznaka i naziv glavnog programa</t>
  </si>
  <si>
    <t xml:space="preserve">    UKUPNO SVI PROGRAMI</t>
  </si>
  <si>
    <t>Račun 
rashoda/
izdatka</t>
  </si>
  <si>
    <t>Naziv računa</t>
  </si>
  <si>
    <t>PLAN 2012</t>
  </si>
  <si>
    <t>Prihodi od  nefinancijske imovine i nadoknada šteta s osnova osiguranja</t>
  </si>
  <si>
    <t>RASHODI ZA ZAPOSLENE</t>
  </si>
  <si>
    <t>Plaće</t>
  </si>
  <si>
    <t>MATERIJALNI RASHODI</t>
  </si>
  <si>
    <t>Naknade troškova osobama izvan radnog odnosa (HZZ)</t>
  </si>
  <si>
    <t>FINANCIJSKI RASHODI</t>
  </si>
  <si>
    <t>Naknade građanima i kućanstvima na temelju osiguranja i druge naknade</t>
  </si>
  <si>
    <t>Ostale naknade građanima i kućanstvima iz proračuna</t>
  </si>
  <si>
    <t>Ostali rashodi</t>
  </si>
  <si>
    <t>Rashodi za nabavu neproizvedene imovine</t>
  </si>
  <si>
    <t>Nematerijalna imovina</t>
  </si>
  <si>
    <t>Rashodi za nabavu neproizvedene dugotrajne imovine</t>
  </si>
  <si>
    <t>Nematerijalna proizvedena imovina</t>
  </si>
  <si>
    <t>Rashodi za dodatna ulaganja na nefinancijskoj imovini</t>
  </si>
  <si>
    <t>Dodatna ulaganja na građevinskim objektima</t>
  </si>
  <si>
    <t>Dodatna ulaganja na postrojenjima i opremi</t>
  </si>
  <si>
    <t>UKUPNO A/Tpr./Kpr.rashodi poslovanja</t>
  </si>
  <si>
    <t>UKUPNO A/Tpr./Kpr.rashodi za nabavu nefinancijske imovine</t>
  </si>
  <si>
    <t>Sveukupno KP</t>
  </si>
  <si>
    <t>RAVNATELJICA:</t>
  </si>
  <si>
    <t>Ružica Alaber, dipl.soc.radnica</t>
  </si>
  <si>
    <t>TABLICA br.4</t>
  </si>
  <si>
    <t>Brojčana oznaka i naziv programa</t>
  </si>
  <si>
    <t>TABLICA br.7</t>
  </si>
  <si>
    <t>Prijevozna sredstva u cestovnom prometu, osobni automobili</t>
  </si>
  <si>
    <t>4. Iznajmljivanje prostora</t>
  </si>
  <si>
    <t>5. Stručno osposobljavanje za rad bez zasnivanja radnog odnosa</t>
  </si>
  <si>
    <t>922 Višak iz prethodnog razdoblja</t>
  </si>
  <si>
    <t>Višak iz prethodnog razdoblja</t>
  </si>
  <si>
    <t xml:space="preserve">922 Višak iz prethodnog razdoblja </t>
  </si>
  <si>
    <t>Melita Vincer, dipl.oec.</t>
  </si>
  <si>
    <t xml:space="preserve">Voditeljica računovodstva: </t>
  </si>
  <si>
    <t xml:space="preserve">1. Pružanje socijalne usluge smještaja i pomoći u kući starijim i teško bolesnim odraslim osobama  </t>
  </si>
  <si>
    <t>MANJAK prihoda poslovanja iz prethodnih godina (plaće po sudskim presudama)- preneseni</t>
  </si>
  <si>
    <t>3. Poboljšanje energetske učinkovitosti zgrade Doma za starije i nemoćne osobe Požega</t>
  </si>
  <si>
    <t xml:space="preserve">2. Pružanje socijalne usluge pomoći u kući starijim i teško bolesnim odraslim osobama  </t>
  </si>
  <si>
    <t>Pomoći (Fond za sufinanciranje projekata, 70% prihvatljivih troškova)</t>
  </si>
  <si>
    <t>Ravnateljica:  Ružica Alaber, dipl.soc.radnica</t>
  </si>
  <si>
    <t xml:space="preserve">Pomoći </t>
  </si>
  <si>
    <t>RAVNATELJICA: Ružica Alaber, dipl.soc.radnica</t>
  </si>
  <si>
    <t>OPĆI DIO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</si>
  <si>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</si>
  <si>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</si>
  <si>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</si>
  <si>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</si>
  <si>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</si>
  <si>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</si>
  <si>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</si>
  <si>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TABLICA br.2</t>
  </si>
  <si>
    <t>,</t>
  </si>
  <si>
    <t xml:space="preserve"> 922 Višak iz prethodnog razdoblja</t>
  </si>
  <si>
    <t>U Požegi, 14.10.2019.</t>
  </si>
  <si>
    <t>Ružica Alaber, dipl.soc.rad.</t>
  </si>
  <si>
    <t>DOM ZA STARIJE I NEMOĆNE OSOBE POŽEGA</t>
  </si>
  <si>
    <t>Dr.Filipa Potrebice 2a, 34000 Požega</t>
  </si>
  <si>
    <t xml:space="preserve">KLASA: 400-02/19-01/1
</t>
  </si>
  <si>
    <t xml:space="preserve"> I.Izmjene i dopune Plana rashoda i izdataka za 2020. godinu</t>
  </si>
  <si>
    <t>I.Izmjene i dopune Plana 2020.</t>
  </si>
  <si>
    <t>RAZLIKA</t>
  </si>
  <si>
    <t>I.IZMJENE I DOPUNE FINANCIJSKOG PLANA ZA 2020.</t>
  </si>
  <si>
    <t>Višak/manjak iz prethodnog razdoblja</t>
  </si>
  <si>
    <t>DONOS MANJKA IZ PRETHODNE(IH) GODINA (manjak prihoda poslovanja)</t>
  </si>
  <si>
    <t>DONOS MANJKA IZ PRETHODNE(IH) GODINA (manjak prihoda poslovanja za sufinanciranje Ministarstva reg.razvoja i fondova EU)</t>
  </si>
  <si>
    <t>DONOS VIŠKA IZ PRETHODNE(IH) GODINA (višak prihoda od nefinancijske imovine za financiranje projekta energ.obnove)</t>
  </si>
  <si>
    <t>DONOS VIŠKA IZ PRETHODNE(IH) GODINA (višak prihoda od nefinancijske imovine i naknade šteta s naslova osiguranja)</t>
  </si>
  <si>
    <t>RAZLIKA ZA POKRIĆE U 2021. i 2022. godini</t>
  </si>
  <si>
    <t>UKUPNO:</t>
  </si>
  <si>
    <t>VIŠAK/MANJAK IZ PRETHODNE(IH) GODINE KOJI ĆE SE POKRITI/RASPOREDITI u 2020.godini</t>
  </si>
  <si>
    <t xml:space="preserve">                                                                                                                                          Ravnateljica:  Ružica Alaber, dipl.soc.radnica</t>
  </si>
  <si>
    <t xml:space="preserve">                                                                                                                              Ravnateljica:  Ružica Alaber, dipl.soc.radnica</t>
  </si>
  <si>
    <t xml:space="preserve">U Požegi, 4.11.2020.                                                                                                                                                                                                                  </t>
  </si>
  <si>
    <t>II.Izmjene i dopune Plana 2020.</t>
  </si>
  <si>
    <t>II.Izmjene i dopune Financijskog plana rashoda i izdataka za 2020. godinu</t>
  </si>
  <si>
    <t>II.IZMJENE I DOPUNE FINANCIJSKOG PLANA ZA 2020.</t>
  </si>
  <si>
    <t>U Požegi, 4.11.2020.</t>
  </si>
  <si>
    <t>U Požegi, 4.11.2020.                                                                                                                                                                             RAVNATELJICA: Ružica Alaber, dipl.soc.radnica</t>
  </si>
  <si>
    <t>U Požegi, 4.11.2020. godine</t>
  </si>
  <si>
    <t>TABLICA br.1</t>
  </si>
  <si>
    <t>UKUPNO PRIHODI</t>
  </si>
  <si>
    <t>Sveukupno RASHODI</t>
  </si>
  <si>
    <t>NEEEEEII. IZMJENE I DOPUNE FINANCIJSKOG PLANA DOMA ZA STARIJE I NEMOĆNE OSOBE POŽEGA ZA 2020.GODINU</t>
  </si>
  <si>
    <t>URBROJ:2177/1-10-03-01-20-</t>
  </si>
  <si>
    <t>Požega,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</si>
</sst>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50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sz val="14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2"/>
      <color rgb="FFFF0000"/>
      <name val="MS Sans Serif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MS Sans Serif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tted">
        <color indexed="22"/>
      </right>
      <top style="thin">
        <color indexed="64"/>
      </top>
      <bottom style="double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22"/>
      </right>
      <top style="double">
        <color indexed="64"/>
      </top>
      <bottom/>
      <diagonal/>
    </border>
    <border>
      <left style="dotted">
        <color indexed="22"/>
      </left>
      <right style="dotted">
        <color indexed="22"/>
      </right>
      <top style="double">
        <color indexed="64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thin">
        <color indexed="64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uble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thin">
        <color indexed="55"/>
      </top>
      <bottom style="double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23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4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" fillId="2" borderId="0" applyNumberFormat="0" applyBorder="0" applyAlignment="0" applyProtection="0"/>
    <xf numFmtId="0" fontId="33" fillId="0" borderId="0"/>
    <xf numFmtId="0" fontId="18" fillId="0" borderId="0"/>
  </cellStyleXfs>
  <cellXfs count="306">
    <xf numFmtId="0" fontId="0" fillId="0" borderId="0" xfId="0" applyNumberFormat="1" applyFill="1" applyBorder="1" applyAlignment="1" applyProtection="1"/>
    <xf numFmtId="3" fontId="20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3" fontId="26" fillId="0" borderId="0" xfId="43" applyNumberFormat="1" applyFont="1"/>
    <xf numFmtId="0" fontId="26" fillId="0" borderId="0" xfId="43" applyFont="1" applyAlignment="1">
      <alignment horizontal="center" wrapText="1"/>
    </xf>
    <xf numFmtId="3" fontId="26" fillId="0" borderId="0" xfId="43" applyNumberFormat="1" applyFont="1" applyAlignment="1">
      <alignment horizontal="center" wrapText="1"/>
    </xf>
    <xf numFmtId="3" fontId="25" fillId="0" borderId="13" xfId="43" quotePrefix="1" applyNumberFormat="1" applyFont="1" applyBorder="1" applyAlignment="1">
      <alignment horizontal="left"/>
    </xf>
    <xf numFmtId="3" fontId="26" fillId="0" borderId="15" xfId="43" applyNumberFormat="1" applyFont="1" applyBorder="1" applyAlignment="1">
      <alignment wrapText="1"/>
    </xf>
    <xf numFmtId="3" fontId="26" fillId="0" borderId="15" xfId="43" applyNumberFormat="1" applyFont="1" applyBorder="1"/>
    <xf numFmtId="3" fontId="26" fillId="0" borderId="0" xfId="43" applyNumberFormat="1" applyFont="1" applyAlignment="1">
      <alignment horizontal="left"/>
    </xf>
    <xf numFmtId="3" fontId="26" fillId="0" borderId="0" xfId="43" applyNumberFormat="1" applyFont="1" applyAlignment="1">
      <alignment wrapText="1"/>
    </xf>
    <xf numFmtId="3" fontId="25" fillId="0" borderId="0" xfId="43" quotePrefix="1" applyNumberFormat="1" applyFont="1" applyAlignment="1">
      <alignment horizontal="left"/>
    </xf>
    <xf numFmtId="3" fontId="27" fillId="0" borderId="16" xfId="43" applyNumberFormat="1" applyFont="1" applyBorder="1" applyAlignment="1">
      <alignment horizontal="left"/>
    </xf>
    <xf numFmtId="0" fontId="26" fillId="0" borderId="16" xfId="43" applyNumberFormat="1" applyFont="1" applyBorder="1" applyAlignment="1">
      <alignment wrapText="1"/>
    </xf>
    <xf numFmtId="0" fontId="26" fillId="0" borderId="16" xfId="43" applyNumberFormat="1" applyFont="1" applyBorder="1"/>
    <xf numFmtId="3" fontId="26" fillId="0" borderId="17" xfId="43" applyNumberFormat="1" applyFont="1" applyBorder="1"/>
    <xf numFmtId="3" fontId="25" fillId="0" borderId="18" xfId="43" applyNumberFormat="1" applyFont="1" applyBorder="1" applyAlignment="1">
      <alignment horizontal="center" vertical="center" wrapText="1"/>
    </xf>
    <xf numFmtId="3" fontId="27" fillId="0" borderId="19" xfId="43" applyNumberFormat="1" applyFont="1" applyBorder="1" applyAlignment="1">
      <alignment horizontal="left"/>
    </xf>
    <xf numFmtId="3" fontId="25" fillId="0" borderId="19" xfId="43" applyNumberFormat="1" applyFont="1" applyBorder="1" applyAlignment="1">
      <alignment horizontal="center" vertical="center" wrapText="1"/>
    </xf>
    <xf numFmtId="3" fontId="25" fillId="0" borderId="19" xfId="43" applyNumberFormat="1" applyFont="1" applyBorder="1" applyAlignment="1">
      <alignment horizontal="center" vertical="center"/>
    </xf>
    <xf numFmtId="3" fontId="25" fillId="0" borderId="20" xfId="43" applyNumberFormat="1" applyFont="1" applyBorder="1" applyAlignment="1">
      <alignment horizontal="center" vertical="center" wrapText="1"/>
    </xf>
    <xf numFmtId="3" fontId="25" fillId="0" borderId="21" xfId="43" applyNumberFormat="1" applyFont="1" applyBorder="1" applyAlignment="1">
      <alignment horizontal="center" vertical="center" wrapText="1"/>
    </xf>
    <xf numFmtId="3" fontId="25" fillId="0" borderId="16" xfId="43" applyNumberFormat="1" applyFont="1" applyBorder="1" applyAlignment="1">
      <alignment horizontal="left"/>
    </xf>
    <xf numFmtId="3" fontId="25" fillId="0" borderId="16" xfId="43" applyNumberFormat="1" applyFont="1" applyBorder="1" applyAlignment="1">
      <alignment wrapText="1"/>
    </xf>
    <xf numFmtId="3" fontId="25" fillId="0" borderId="16" xfId="43" applyNumberFormat="1" applyFont="1" applyBorder="1"/>
    <xf numFmtId="3" fontId="19" fillId="0" borderId="0" xfId="43" applyNumberFormat="1" applyFont="1" applyFill="1" applyBorder="1" applyAlignment="1">
      <alignment horizontal="left"/>
    </xf>
    <xf numFmtId="3" fontId="25" fillId="0" borderId="0" xfId="43" applyNumberFormat="1" applyFont="1" applyBorder="1" applyAlignment="1">
      <alignment wrapText="1"/>
    </xf>
    <xf numFmtId="3" fontId="25" fillId="0" borderId="0" xfId="43" applyNumberFormat="1" applyFont="1" applyBorder="1"/>
    <xf numFmtId="3" fontId="25" fillId="0" borderId="0" xfId="43" applyNumberFormat="1" applyFont="1"/>
    <xf numFmtId="3" fontId="27" fillId="0" borderId="0" xfId="43" quotePrefix="1" applyNumberFormat="1" applyFont="1" applyFill="1" applyBorder="1" applyAlignment="1">
      <alignment horizontal="left"/>
    </xf>
    <xf numFmtId="3" fontId="27" fillId="0" borderId="0" xfId="43" quotePrefix="1" applyNumberFormat="1" applyFont="1" applyFill="1" applyBorder="1" applyAlignment="1">
      <alignment horizontal="left" wrapText="1"/>
    </xf>
    <xf numFmtId="0" fontId="25" fillId="0" borderId="0" xfId="43" applyNumberFormat="1" applyFont="1" applyBorder="1" applyAlignment="1">
      <alignment horizontal="center"/>
    </xf>
    <xf numFmtId="0" fontId="25" fillId="0" borderId="13" xfId="43" applyNumberFormat="1" applyFont="1" applyBorder="1" applyAlignment="1">
      <alignment horizontal="center"/>
    </xf>
    <xf numFmtId="0" fontId="25" fillId="0" borderId="13" xfId="43" applyNumberFormat="1" applyFont="1" applyBorder="1" applyAlignment="1">
      <alignment horizontal="center" wrapText="1"/>
    </xf>
    <xf numFmtId="3" fontId="25" fillId="0" borderId="13" xfId="43" applyNumberFormat="1" applyFont="1" applyBorder="1" applyAlignment="1">
      <alignment horizontal="center" wrapText="1"/>
    </xf>
    <xf numFmtId="3" fontId="25" fillId="0" borderId="13" xfId="43" applyNumberFormat="1" applyFont="1" applyBorder="1" applyAlignment="1">
      <alignment horizontal="center"/>
    </xf>
    <xf numFmtId="0" fontId="25" fillId="0" borderId="11" xfId="43" applyNumberFormat="1" applyFont="1" applyBorder="1" applyAlignment="1">
      <alignment horizontal="center" vertical="center" wrapText="1"/>
    </xf>
    <xf numFmtId="3" fontId="25" fillId="0" borderId="11" xfId="43" applyNumberFormat="1" applyFont="1" applyBorder="1" applyAlignment="1">
      <alignment horizontal="center" vertical="center" wrapText="1"/>
    </xf>
    <xf numFmtId="3" fontId="25" fillId="0" borderId="11" xfId="43" applyNumberFormat="1" applyFont="1" applyFill="1" applyBorder="1" applyAlignment="1">
      <alignment horizontal="center" vertical="center" wrapText="1"/>
    </xf>
    <xf numFmtId="0" fontId="25" fillId="0" borderId="11" xfId="43" applyNumberFormat="1" applyFont="1" applyBorder="1" applyAlignment="1">
      <alignment horizontal="center" vertical="center"/>
    </xf>
    <xf numFmtId="3" fontId="25" fillId="0" borderId="11" xfId="43" applyNumberFormat="1" applyFont="1" applyBorder="1" applyAlignment="1">
      <alignment vertical="center"/>
    </xf>
    <xf numFmtId="3" fontId="25" fillId="0" borderId="11" xfId="43" applyNumberFormat="1" applyFont="1" applyFill="1" applyBorder="1" applyAlignment="1">
      <alignment vertical="center"/>
    </xf>
    <xf numFmtId="0" fontId="26" fillId="0" borderId="11" xfId="43" applyNumberFormat="1" applyFont="1" applyBorder="1" applyAlignment="1">
      <alignment horizontal="center" vertical="center"/>
    </xf>
    <xf numFmtId="0" fontId="26" fillId="0" borderId="11" xfId="43" applyNumberFormat="1" applyFont="1" applyBorder="1" applyAlignment="1">
      <alignment vertical="center" wrapText="1"/>
    </xf>
    <xf numFmtId="3" fontId="26" fillId="0" borderId="11" xfId="43" applyNumberFormat="1" applyFont="1" applyBorder="1" applyAlignment="1">
      <alignment vertical="center"/>
    </xf>
    <xf numFmtId="3" fontId="26" fillId="0" borderId="11" xfId="43" applyNumberFormat="1" applyFont="1" applyFill="1" applyBorder="1"/>
    <xf numFmtId="0" fontId="26" fillId="0" borderId="11" xfId="43" applyNumberFormat="1" applyFont="1" applyBorder="1" applyAlignment="1">
      <alignment horizontal="left" vertical="center" wrapText="1"/>
    </xf>
    <xf numFmtId="0" fontId="26" fillId="0" borderId="11" xfId="43" quotePrefix="1" applyNumberFormat="1" applyFont="1" applyBorder="1" applyAlignment="1">
      <alignment horizontal="left" vertical="center" wrapText="1"/>
    </xf>
    <xf numFmtId="3" fontId="26" fillId="0" borderId="11" xfId="43" quotePrefix="1" applyNumberFormat="1" applyFont="1" applyBorder="1" applyAlignment="1">
      <alignment vertical="center"/>
    </xf>
    <xf numFmtId="0" fontId="25" fillId="0" borderId="11" xfId="43" applyNumberFormat="1" applyFont="1" applyBorder="1" applyAlignment="1">
      <alignment horizontal="left" vertical="center" wrapText="1"/>
    </xf>
    <xf numFmtId="3" fontId="25" fillId="0" borderId="11" xfId="43" quotePrefix="1" applyNumberFormat="1" applyFont="1" applyBorder="1" applyAlignment="1">
      <alignment vertical="center"/>
    </xf>
    <xf numFmtId="0" fontId="25" fillId="0" borderId="11" xfId="43" applyNumberFormat="1" applyFont="1" applyBorder="1" applyAlignment="1">
      <alignment vertical="center" wrapText="1"/>
    </xf>
    <xf numFmtId="0" fontId="25" fillId="0" borderId="11" xfId="43" quotePrefix="1" applyNumberFormat="1" applyFont="1" applyBorder="1" applyAlignment="1">
      <alignment horizontal="left" vertical="center" wrapText="1"/>
    </xf>
    <xf numFmtId="3" fontId="25" fillId="0" borderId="11" xfId="43" quotePrefix="1" applyNumberFormat="1" applyFont="1" applyBorder="1" applyAlignment="1">
      <alignment horizontal="right" vertical="center"/>
    </xf>
    <xf numFmtId="3" fontId="25" fillId="0" borderId="11" xfId="43" applyNumberFormat="1" applyFont="1" applyBorder="1" applyAlignment="1">
      <alignment horizontal="right" vertical="center"/>
    </xf>
    <xf numFmtId="3" fontId="25" fillId="0" borderId="11" xfId="43" quotePrefix="1" applyNumberFormat="1" applyFont="1" applyBorder="1" applyAlignment="1">
      <alignment horizontal="center" vertical="center"/>
    </xf>
    <xf numFmtId="3" fontId="25" fillId="0" borderId="11" xfId="43" quotePrefix="1" applyNumberFormat="1" applyFont="1" applyBorder="1" applyAlignment="1">
      <alignment horizontal="left" vertical="center" wrapText="1"/>
    </xf>
    <xf numFmtId="0" fontId="26" fillId="0" borderId="0" xfId="43" applyNumberFormat="1" applyFont="1" applyAlignment="1">
      <alignment horizontal="center"/>
    </xf>
    <xf numFmtId="0" fontId="26" fillId="0" borderId="0" xfId="43" applyNumberFormat="1" applyFont="1" applyAlignment="1">
      <alignment wrapText="1"/>
    </xf>
    <xf numFmtId="0" fontId="26" fillId="0" borderId="0" xfId="43" applyNumberFormat="1" applyFont="1" applyFill="1"/>
    <xf numFmtId="3" fontId="26" fillId="0" borderId="0" xfId="43" applyNumberFormat="1" applyFont="1" applyFill="1"/>
    <xf numFmtId="3" fontId="26" fillId="0" borderId="0" xfId="43" applyNumberFormat="1" applyFont="1" applyFill="1" applyAlignment="1">
      <alignment wrapText="1"/>
    </xf>
    <xf numFmtId="0" fontId="26" fillId="0" borderId="0" xfId="43" applyNumberFormat="1" applyFont="1"/>
    <xf numFmtId="3" fontId="26" fillId="0" borderId="22" xfId="45" applyNumberFormat="1" applyFont="1" applyFill="1" applyBorder="1"/>
    <xf numFmtId="3" fontId="26" fillId="0" borderId="0" xfId="43" quotePrefix="1" applyNumberFormat="1" applyFont="1" applyFill="1" applyBorder="1" applyAlignment="1">
      <alignment horizontal="left"/>
    </xf>
    <xf numFmtId="3" fontId="26" fillId="0" borderId="19" xfId="43" applyNumberFormat="1" applyFont="1" applyBorder="1"/>
    <xf numFmtId="3" fontId="26" fillId="0" borderId="0" xfId="43" applyNumberFormat="1" applyFont="1" applyBorder="1"/>
    <xf numFmtId="3" fontId="25" fillId="0" borderId="0" xfId="43" quotePrefix="1" applyNumberFormat="1" applyFont="1" applyBorder="1" applyAlignment="1">
      <alignment horizontal="left"/>
    </xf>
    <xf numFmtId="3" fontId="25" fillId="0" borderId="0" xfId="43" quotePrefix="1" applyNumberFormat="1" applyFont="1" applyBorder="1" applyAlignment="1">
      <alignment horizontal="left" wrapText="1"/>
    </xf>
    <xf numFmtId="3" fontId="26" fillId="0" borderId="11" xfId="43" applyNumberFormat="1" applyFont="1" applyFill="1" applyBorder="1" applyAlignment="1">
      <alignment vertical="center"/>
    </xf>
    <xf numFmtId="3" fontId="26" fillId="0" borderId="0" xfId="43" quotePrefix="1" applyNumberFormat="1" applyFont="1" applyAlignment="1">
      <alignment horizontal="left"/>
    </xf>
    <xf numFmtId="3" fontId="25" fillId="0" borderId="0" xfId="43" quotePrefix="1" applyNumberFormat="1" applyFont="1" applyAlignment="1">
      <alignment horizontal="left" wrapText="1"/>
    </xf>
    <xf numFmtId="3" fontId="26" fillId="0" borderId="22" xfId="47" applyNumberFormat="1" applyFont="1" applyBorder="1"/>
    <xf numFmtId="3" fontId="26" fillId="0" borderId="23" xfId="47" applyNumberFormat="1" applyFont="1" applyBorder="1"/>
    <xf numFmtId="164" fontId="25" fillId="0" borderId="16" xfId="47" applyNumberFormat="1" applyFont="1" applyBorder="1"/>
    <xf numFmtId="3" fontId="25" fillId="0" borderId="16" xfId="47" applyNumberFormat="1" applyFont="1" applyBorder="1"/>
    <xf numFmtId="3" fontId="26" fillId="0" borderId="23" xfId="48" applyNumberFormat="1" applyFont="1" applyFill="1" applyBorder="1"/>
    <xf numFmtId="3" fontId="27" fillId="0" borderId="0" xfId="43" applyNumberFormat="1" applyFont="1" applyFill="1" applyBorder="1" applyAlignment="1">
      <alignment horizontal="left"/>
    </xf>
    <xf numFmtId="3" fontId="26" fillId="0" borderId="26" xfId="48" applyNumberFormat="1" applyFont="1" applyFill="1" applyBorder="1"/>
    <xf numFmtId="0" fontId="26" fillId="0" borderId="11" xfId="43" applyNumberFormat="1" applyFont="1" applyFill="1" applyBorder="1" applyAlignment="1">
      <alignment horizontal="center" vertical="center"/>
    </xf>
    <xf numFmtId="3" fontId="25" fillId="0" borderId="11" xfId="43" quotePrefix="1" applyNumberFormat="1" applyFont="1" applyFill="1" applyBorder="1" applyAlignment="1">
      <alignment horizontal="center" vertical="center"/>
    </xf>
    <xf numFmtId="3" fontId="25" fillId="0" borderId="11" xfId="43" quotePrefix="1" applyNumberFormat="1" applyFont="1" applyFill="1" applyBorder="1" applyAlignment="1">
      <alignment horizontal="left" vertical="center" wrapText="1"/>
    </xf>
    <xf numFmtId="3" fontId="25" fillId="0" borderId="11" xfId="43" quotePrefix="1" applyNumberFormat="1" applyFont="1" applyFill="1" applyBorder="1" applyAlignment="1">
      <alignment horizontal="right" vertical="center"/>
    </xf>
    <xf numFmtId="3" fontId="32" fillId="0" borderId="22" xfId="45" applyNumberFormat="1" applyFont="1" applyFill="1" applyBorder="1"/>
    <xf numFmtId="0" fontId="37" fillId="0" borderId="11" xfId="43" applyNumberFormat="1" applyFont="1" applyFill="1" applyBorder="1" applyAlignment="1">
      <alignment vertical="center" wrapText="1"/>
    </xf>
    <xf numFmtId="0" fontId="26" fillId="0" borderId="0" xfId="43" applyFont="1" applyFill="1" applyAlignment="1">
      <alignment horizontal="center" wrapText="1"/>
    </xf>
    <xf numFmtId="3" fontId="26" fillId="0" borderId="0" xfId="43" applyNumberFormat="1" applyFont="1" applyFill="1" applyAlignment="1">
      <alignment horizontal="center" wrapText="1"/>
    </xf>
    <xf numFmtId="3" fontId="25" fillId="0" borderId="13" xfId="43" quotePrefix="1" applyNumberFormat="1" applyFont="1" applyFill="1" applyBorder="1" applyAlignment="1">
      <alignment horizontal="left"/>
    </xf>
    <xf numFmtId="3" fontId="26" fillId="0" borderId="15" xfId="43" applyNumberFormat="1" applyFont="1" applyFill="1" applyBorder="1" applyAlignment="1">
      <alignment wrapText="1"/>
    </xf>
    <xf numFmtId="3" fontId="26" fillId="0" borderId="15" xfId="43" applyNumberFormat="1" applyFont="1" applyFill="1" applyBorder="1"/>
    <xf numFmtId="3" fontId="26" fillId="0" borderId="0" xfId="43" applyNumberFormat="1" applyFont="1" applyFill="1" applyAlignment="1">
      <alignment horizontal="left"/>
    </xf>
    <xf numFmtId="3" fontId="25" fillId="0" borderId="0" xfId="43" quotePrefix="1" applyNumberFormat="1" applyFont="1" applyFill="1" applyAlignment="1">
      <alignment horizontal="left"/>
    </xf>
    <xf numFmtId="3" fontId="27" fillId="0" borderId="16" xfId="43" applyNumberFormat="1" applyFont="1" applyFill="1" applyBorder="1" applyAlignment="1">
      <alignment horizontal="left"/>
    </xf>
    <xf numFmtId="0" fontId="26" fillId="0" borderId="16" xfId="43" applyNumberFormat="1" applyFont="1" applyFill="1" applyBorder="1" applyAlignment="1">
      <alignment wrapText="1"/>
    </xf>
    <xf numFmtId="0" fontId="26" fillId="0" borderId="16" xfId="43" applyNumberFormat="1" applyFont="1" applyFill="1" applyBorder="1"/>
    <xf numFmtId="3" fontId="26" fillId="0" borderId="17" xfId="43" applyNumberFormat="1" applyFont="1" applyFill="1" applyBorder="1"/>
    <xf numFmtId="3" fontId="25" fillId="0" borderId="18" xfId="43" applyNumberFormat="1" applyFont="1" applyFill="1" applyBorder="1" applyAlignment="1">
      <alignment horizontal="center" vertical="center" wrapText="1"/>
    </xf>
    <xf numFmtId="3" fontId="27" fillId="0" borderId="19" xfId="43" applyNumberFormat="1" applyFont="1" applyFill="1" applyBorder="1" applyAlignment="1">
      <alignment horizontal="left"/>
    </xf>
    <xf numFmtId="3" fontId="25" fillId="0" borderId="19" xfId="43" applyNumberFormat="1" applyFont="1" applyFill="1" applyBorder="1" applyAlignment="1">
      <alignment horizontal="center" vertical="center" wrapText="1"/>
    </xf>
    <xf numFmtId="3" fontId="25" fillId="0" borderId="19" xfId="43" applyNumberFormat="1" applyFont="1" applyFill="1" applyBorder="1" applyAlignment="1">
      <alignment horizontal="center" vertical="center"/>
    </xf>
    <xf numFmtId="3" fontId="25" fillId="0" borderId="20" xfId="43" applyNumberFormat="1" applyFont="1" applyFill="1" applyBorder="1" applyAlignment="1">
      <alignment horizontal="center" vertical="center" wrapText="1"/>
    </xf>
    <xf numFmtId="3" fontId="25" fillId="0" borderId="21" xfId="43" applyNumberFormat="1" applyFont="1" applyFill="1" applyBorder="1" applyAlignment="1">
      <alignment horizontal="center" vertical="center" wrapText="1"/>
    </xf>
    <xf numFmtId="3" fontId="26" fillId="0" borderId="22" xfId="48" applyNumberFormat="1" applyFont="1" applyFill="1" applyBorder="1"/>
    <xf numFmtId="3" fontId="26" fillId="0" borderId="25" xfId="48" applyNumberFormat="1" applyFont="1" applyFill="1" applyBorder="1"/>
    <xf numFmtId="3" fontId="25" fillId="0" borderId="16" xfId="43" applyNumberFormat="1" applyFont="1" applyFill="1" applyBorder="1" applyAlignment="1">
      <alignment horizontal="left"/>
    </xf>
    <xf numFmtId="3" fontId="25" fillId="0" borderId="16" xfId="43" applyNumberFormat="1" applyFont="1" applyFill="1" applyBorder="1" applyAlignment="1">
      <alignment wrapText="1"/>
    </xf>
    <xf numFmtId="3" fontId="25" fillId="0" borderId="16" xfId="43" applyNumberFormat="1" applyFont="1" applyFill="1" applyBorder="1"/>
    <xf numFmtId="164" fontId="25" fillId="0" borderId="16" xfId="48" applyNumberFormat="1" applyFont="1" applyFill="1" applyBorder="1"/>
    <xf numFmtId="3" fontId="25" fillId="0" borderId="16" xfId="48" applyNumberFormat="1" applyFont="1" applyFill="1" applyBorder="1"/>
    <xf numFmtId="3" fontId="26" fillId="0" borderId="24" xfId="48" applyNumberFormat="1" applyFont="1" applyFill="1" applyBorder="1"/>
    <xf numFmtId="3" fontId="25" fillId="0" borderId="27" xfId="43" applyNumberFormat="1" applyFont="1" applyFill="1" applyBorder="1"/>
    <xf numFmtId="3" fontId="25" fillId="0" borderId="27" xfId="48" applyNumberFormat="1" applyFont="1" applyFill="1" applyBorder="1"/>
    <xf numFmtId="3" fontId="25" fillId="0" borderId="0" xfId="43" applyNumberFormat="1" applyFont="1" applyFill="1" applyBorder="1" applyAlignment="1">
      <alignment wrapText="1"/>
    </xf>
    <xf numFmtId="3" fontId="25" fillId="0" borderId="0" xfId="43" applyNumberFormat="1" applyFont="1" applyFill="1" applyBorder="1"/>
    <xf numFmtId="3" fontId="26" fillId="0" borderId="19" xfId="43" applyNumberFormat="1" applyFont="1" applyFill="1" applyBorder="1"/>
    <xf numFmtId="3" fontId="26" fillId="0" borderId="0" xfId="43" applyNumberFormat="1" applyFont="1" applyFill="1" applyBorder="1"/>
    <xf numFmtId="3" fontId="25" fillId="0" borderId="0" xfId="43" quotePrefix="1" applyNumberFormat="1" applyFont="1" applyFill="1" applyBorder="1" applyAlignment="1">
      <alignment horizontal="left"/>
    </xf>
    <xf numFmtId="3" fontId="25" fillId="0" borderId="0" xfId="43" quotePrefix="1" applyNumberFormat="1" applyFont="1" applyFill="1" applyBorder="1" applyAlignment="1">
      <alignment horizontal="left" wrapText="1"/>
    </xf>
    <xf numFmtId="3" fontId="25" fillId="0" borderId="0" xfId="43" applyNumberFormat="1" applyFont="1" applyFill="1"/>
    <xf numFmtId="3" fontId="26" fillId="0" borderId="0" xfId="43" quotePrefix="1" applyNumberFormat="1" applyFont="1" applyFill="1" applyAlignment="1">
      <alignment horizontal="left"/>
    </xf>
    <xf numFmtId="3" fontId="25" fillId="0" borderId="0" xfId="43" quotePrefix="1" applyNumberFormat="1" applyFont="1" applyFill="1" applyAlignment="1">
      <alignment horizontal="left" wrapText="1"/>
    </xf>
    <xf numFmtId="3" fontId="30" fillId="0" borderId="0" xfId="43" applyNumberFormat="1" applyFont="1" applyFill="1" applyBorder="1"/>
    <xf numFmtId="0" fontId="25" fillId="0" borderId="0" xfId="43" applyNumberFormat="1" applyFont="1" applyFill="1" applyBorder="1" applyAlignment="1">
      <alignment horizontal="center"/>
    </xf>
    <xf numFmtId="0" fontId="25" fillId="0" borderId="13" xfId="43" applyNumberFormat="1" applyFont="1" applyFill="1" applyBorder="1" applyAlignment="1">
      <alignment horizontal="center"/>
    </xf>
    <xf numFmtId="0" fontId="25" fillId="0" borderId="13" xfId="43" applyNumberFormat="1" applyFont="1" applyFill="1" applyBorder="1" applyAlignment="1">
      <alignment horizontal="center" wrapText="1"/>
    </xf>
    <xf numFmtId="3" fontId="25" fillId="0" borderId="13" xfId="43" applyNumberFormat="1" applyFont="1" applyFill="1" applyBorder="1" applyAlignment="1">
      <alignment horizontal="center" wrapText="1"/>
    </xf>
    <xf numFmtId="3" fontId="25" fillId="0" borderId="13" xfId="43" applyNumberFormat="1" applyFont="1" applyFill="1" applyBorder="1" applyAlignment="1">
      <alignment horizontal="center"/>
    </xf>
    <xf numFmtId="0" fontId="25" fillId="0" borderId="14" xfId="43" applyNumberFormat="1" applyFont="1" applyFill="1" applyBorder="1" applyAlignment="1">
      <alignment horizontal="center"/>
    </xf>
    <xf numFmtId="0" fontId="25" fillId="0" borderId="11" xfId="43" applyNumberFormat="1" applyFont="1" applyFill="1" applyBorder="1" applyAlignment="1">
      <alignment horizontal="center" vertical="center" wrapText="1"/>
    </xf>
    <xf numFmtId="0" fontId="25" fillId="0" borderId="11" xfId="43" applyNumberFormat="1" applyFont="1" applyFill="1" applyBorder="1" applyAlignment="1">
      <alignment horizontal="center" vertical="center"/>
    </xf>
    <xf numFmtId="0" fontId="26" fillId="0" borderId="11" xfId="43" applyNumberFormat="1" applyFont="1" applyFill="1" applyBorder="1" applyAlignment="1">
      <alignment vertical="center" wrapText="1"/>
    </xf>
    <xf numFmtId="0" fontId="26" fillId="0" borderId="11" xfId="43" applyNumberFormat="1" applyFont="1" applyFill="1" applyBorder="1" applyAlignment="1">
      <alignment horizontal="left" vertical="center" wrapText="1"/>
    </xf>
    <xf numFmtId="0" fontId="26" fillId="0" borderId="11" xfId="43" quotePrefix="1" applyNumberFormat="1" applyFont="1" applyFill="1" applyBorder="1" applyAlignment="1">
      <alignment horizontal="left" vertical="center" wrapText="1"/>
    </xf>
    <xf numFmtId="3" fontId="26" fillId="0" borderId="11" xfId="43" quotePrefix="1" applyNumberFormat="1" applyFont="1" applyFill="1" applyBorder="1" applyAlignment="1">
      <alignment vertical="center"/>
    </xf>
    <xf numFmtId="0" fontId="25" fillId="0" borderId="11" xfId="43" applyNumberFormat="1" applyFont="1" applyFill="1" applyBorder="1" applyAlignment="1">
      <alignment horizontal="left" vertical="center" wrapText="1"/>
    </xf>
    <xf numFmtId="3" fontId="25" fillId="0" borderId="11" xfId="43" quotePrefix="1" applyNumberFormat="1" applyFont="1" applyFill="1" applyBorder="1" applyAlignment="1">
      <alignment vertical="center"/>
    </xf>
    <xf numFmtId="0" fontId="25" fillId="0" borderId="11" xfId="43" applyNumberFormat="1" applyFont="1" applyFill="1" applyBorder="1" applyAlignment="1">
      <alignment vertical="center" wrapText="1"/>
    </xf>
    <xf numFmtId="0" fontId="25" fillId="0" borderId="11" xfId="43" quotePrefix="1" applyNumberFormat="1" applyFont="1" applyFill="1" applyBorder="1" applyAlignment="1">
      <alignment horizontal="left" vertical="center" wrapText="1"/>
    </xf>
    <xf numFmtId="3" fontId="25" fillId="0" borderId="11" xfId="43" applyNumberFormat="1" applyFont="1" applyFill="1" applyBorder="1" applyAlignment="1">
      <alignment horizontal="right" vertical="center"/>
    </xf>
    <xf numFmtId="0" fontId="26" fillId="0" borderId="0" xfId="43" applyNumberFormat="1" applyFont="1" applyFill="1" applyAlignment="1">
      <alignment horizontal="center"/>
    </xf>
    <xf numFmtId="0" fontId="26" fillId="0" borderId="0" xfId="43" applyNumberFormat="1" applyFont="1" applyFill="1" applyAlignment="1">
      <alignment wrapText="1"/>
    </xf>
    <xf numFmtId="0" fontId="0" fillId="0" borderId="0" xfId="0" applyNumberFormat="1" applyFill="1" applyBorder="1" applyAlignment="1" applyProtection="1">
      <alignment wrapText="1"/>
    </xf>
    <xf numFmtId="3" fontId="26" fillId="0" borderId="0" xfId="43" applyNumberFormat="1" applyFont="1" applyFill="1" applyAlignment="1">
      <alignment wrapText="1"/>
    </xf>
    <xf numFmtId="0" fontId="26" fillId="0" borderId="0" xfId="43" applyFont="1" applyFill="1" applyAlignment="1">
      <alignment horizontal="center" wrapText="1"/>
    </xf>
    <xf numFmtId="3" fontId="26" fillId="0" borderId="0" xfId="43" applyNumberFormat="1" applyFont="1" applyFill="1" applyAlignment="1">
      <alignment horizontal="center" wrapText="1"/>
    </xf>
    <xf numFmtId="3" fontId="26" fillId="0" borderId="0" xfId="43" applyNumberFormat="1" applyFont="1" applyFill="1" applyAlignment="1">
      <alignment horizontal="center"/>
    </xf>
    <xf numFmtId="0" fontId="26" fillId="0" borderId="0" xfId="43" applyNumberFormat="1" applyFont="1" applyFill="1" applyAlignment="1">
      <alignment horizontal="center"/>
    </xf>
    <xf numFmtId="3" fontId="26" fillId="0" borderId="22" xfId="47" applyNumberFormat="1" applyFont="1" applyFill="1" applyBorder="1"/>
    <xf numFmtId="3" fontId="26" fillId="0" borderId="23" xfId="47" applyNumberFormat="1" applyFont="1" applyFill="1" applyBorder="1"/>
    <xf numFmtId="3" fontId="25" fillId="0" borderId="16" xfId="47" applyNumberFormat="1" applyFont="1" applyFill="1" applyBorder="1"/>
    <xf numFmtId="3" fontId="26" fillId="0" borderId="22" xfId="44" applyNumberFormat="1" applyFont="1" applyFill="1" applyBorder="1"/>
    <xf numFmtId="3" fontId="26" fillId="0" borderId="25" xfId="44" applyNumberFormat="1" applyFont="1" applyFill="1" applyBorder="1"/>
    <xf numFmtId="164" fontId="25" fillId="0" borderId="16" xfId="44" applyNumberFormat="1" applyFont="1" applyFill="1" applyBorder="1"/>
    <xf numFmtId="3" fontId="25" fillId="0" borderId="27" xfId="44" applyNumberFormat="1" applyFont="1" applyFill="1" applyBorder="1"/>
    <xf numFmtId="3" fontId="26" fillId="0" borderId="0" xfId="43" applyNumberFormat="1" applyFont="1" applyFill="1" applyBorder="1" applyAlignment="1">
      <alignment wrapText="1"/>
    </xf>
    <xf numFmtId="3" fontId="26" fillId="0" borderId="23" xfId="45" applyNumberFormat="1" applyFont="1" applyFill="1" applyBorder="1"/>
    <xf numFmtId="164" fontId="25" fillId="0" borderId="16" xfId="45" applyNumberFormat="1" applyFont="1" applyFill="1" applyBorder="1"/>
    <xf numFmtId="3" fontId="25" fillId="0" borderId="16" xfId="45" applyNumberFormat="1" applyFont="1" applyFill="1" applyBorder="1"/>
    <xf numFmtId="3" fontId="26" fillId="0" borderId="0" xfId="43" applyNumberFormat="1" applyFont="1" applyFill="1" applyAlignment="1"/>
    <xf numFmtId="3" fontId="32" fillId="0" borderId="0" xfId="43" applyNumberFormat="1" applyFont="1" applyFill="1"/>
    <xf numFmtId="3" fontId="26" fillId="0" borderId="26" xfId="45" applyNumberFormat="1" applyFont="1" applyFill="1" applyBorder="1"/>
    <xf numFmtId="0" fontId="35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center"/>
    </xf>
    <xf numFmtId="0" fontId="36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38" fillId="0" borderId="0" xfId="0" applyFont="1" applyFill="1" applyAlignment="1">
      <alignment horizontal="center" wrapText="1"/>
    </xf>
    <xf numFmtId="0" fontId="39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40" fillId="0" borderId="0" xfId="0" applyFont="1" applyFill="1" applyAlignment="1">
      <alignment horizontal="center" wrapText="1"/>
    </xf>
    <xf numFmtId="0" fontId="20" fillId="0" borderId="0" xfId="0" applyNumberFormat="1" applyFont="1" applyFill="1" applyBorder="1" applyAlignment="1" applyProtection="1"/>
    <xf numFmtId="0" fontId="25" fillId="0" borderId="0" xfId="43" applyNumberFormat="1" applyFont="1" applyFill="1" applyBorder="1" applyAlignment="1">
      <alignment horizontal="center"/>
    </xf>
    <xf numFmtId="3" fontId="26" fillId="0" borderId="0" xfId="43" applyNumberFormat="1" applyFont="1" applyFill="1" applyAlignment="1">
      <alignment wrapText="1"/>
    </xf>
    <xf numFmtId="3" fontId="25" fillId="0" borderId="22" xfId="45" applyNumberFormat="1" applyFont="1" applyFill="1" applyBorder="1"/>
    <xf numFmtId="0" fontId="25" fillId="0" borderId="0" xfId="43" applyNumberFormat="1" applyFont="1" applyFill="1" applyBorder="1" applyAlignment="1">
      <alignment horizontal="center" wrapText="1"/>
    </xf>
    <xf numFmtId="0" fontId="25" fillId="0" borderId="0" xfId="43" applyNumberFormat="1" applyFont="1" applyBorder="1" applyAlignment="1">
      <alignment horizontal="center" wrapText="1"/>
    </xf>
    <xf numFmtId="0" fontId="18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38" fillId="0" borderId="0" xfId="0" applyNumberFormat="1" applyFont="1" applyFill="1" applyBorder="1" applyAlignment="1" applyProtection="1"/>
    <xf numFmtId="3" fontId="25" fillId="0" borderId="22" xfId="44" applyNumberFormat="1" applyFont="1" applyFill="1" applyBorder="1"/>
    <xf numFmtId="3" fontId="25" fillId="0" borderId="25" xfId="45" applyNumberFormat="1" applyFont="1" applyFill="1" applyBorder="1"/>
    <xf numFmtId="3" fontId="25" fillId="0" borderId="11" xfId="45" applyNumberFormat="1" applyFont="1" applyFill="1" applyBorder="1"/>
    <xf numFmtId="3" fontId="26" fillId="0" borderId="26" xfId="47" applyNumberFormat="1" applyFont="1" applyFill="1" applyBorder="1"/>
    <xf numFmtId="3" fontId="26" fillId="0" borderId="25" xfId="47" applyNumberFormat="1" applyFont="1" applyBorder="1"/>
    <xf numFmtId="3" fontId="25" fillId="0" borderId="11" xfId="47" applyNumberFormat="1" applyFont="1" applyFill="1" applyBorder="1"/>
    <xf numFmtId="3" fontId="26" fillId="0" borderId="11" xfId="47" applyNumberFormat="1" applyFont="1" applyBorder="1"/>
    <xf numFmtId="3" fontId="25" fillId="0" borderId="25" xfId="44" applyNumberFormat="1" applyFont="1" applyFill="1" applyBorder="1"/>
    <xf numFmtId="0" fontId="26" fillId="0" borderId="0" xfId="43" applyNumberFormat="1" applyFont="1" applyFill="1" applyAlignment="1"/>
    <xf numFmtId="0" fontId="24" fillId="0" borderId="0" xfId="43" applyFill="1" applyAlignment="1"/>
    <xf numFmtId="0" fontId="34" fillId="0" borderId="0" xfId="0" applyNumberFormat="1" applyFont="1" applyFill="1" applyBorder="1" applyAlignment="1" applyProtection="1">
      <alignment horizontal="left"/>
    </xf>
    <xf numFmtId="3" fontId="26" fillId="0" borderId="0" xfId="43" applyNumberFormat="1" applyFont="1" applyFill="1" applyAlignment="1">
      <alignment horizontal="center" wrapText="1"/>
    </xf>
    <xf numFmtId="3" fontId="26" fillId="0" borderId="0" xfId="43" applyNumberFormat="1" applyFont="1" applyFill="1" applyAlignment="1">
      <alignment horizontal="center"/>
    </xf>
    <xf numFmtId="0" fontId="26" fillId="0" borderId="0" xfId="43" applyNumberFormat="1" applyFont="1" applyFill="1" applyAlignment="1">
      <alignment horizontal="left"/>
    </xf>
    <xf numFmtId="3" fontId="25" fillId="0" borderId="22" xfId="43" applyNumberFormat="1" applyFont="1" applyFill="1" applyBorder="1" applyAlignment="1">
      <alignment horizontal="left" vertical="center"/>
    </xf>
    <xf numFmtId="3" fontId="26" fillId="0" borderId="0" xfId="43" applyNumberFormat="1" applyFont="1" applyFill="1" applyAlignment="1"/>
    <xf numFmtId="0" fontId="0" fillId="0" borderId="0" xfId="0" applyNumberFormat="1" applyFill="1" applyBorder="1" applyAlignment="1" applyProtection="1"/>
    <xf numFmtId="0" fontId="25" fillId="0" borderId="0" xfId="43" applyNumberFormat="1" applyFont="1" applyFill="1" applyAlignment="1">
      <alignment horizontal="center" wrapText="1"/>
    </xf>
    <xf numFmtId="0" fontId="26" fillId="0" borderId="0" xfId="43" applyFont="1" applyFill="1" applyAlignment="1">
      <alignment horizontal="center" wrapText="1"/>
    </xf>
    <xf numFmtId="3" fontId="25" fillId="0" borderId="22" xfId="43" applyNumberFormat="1" applyFont="1" applyFill="1" applyBorder="1" applyAlignment="1">
      <alignment horizontal="left" vertical="center" wrapText="1"/>
    </xf>
    <xf numFmtId="3" fontId="28" fillId="0" borderId="19" xfId="43" applyNumberFormat="1" applyFont="1" applyFill="1" applyBorder="1" applyAlignment="1">
      <alignment wrapText="1"/>
    </xf>
    <xf numFmtId="0" fontId="29" fillId="0" borderId="0" xfId="43" applyFont="1" applyFill="1" applyBorder="1" applyAlignment="1">
      <alignment wrapText="1"/>
    </xf>
    <xf numFmtId="0" fontId="26" fillId="0" borderId="0" xfId="43" applyNumberFormat="1" applyFont="1" applyFill="1" applyAlignment="1"/>
    <xf numFmtId="0" fontId="24" fillId="0" borderId="0" xfId="43" applyFill="1" applyAlignment="1"/>
    <xf numFmtId="164" fontId="25" fillId="0" borderId="23" xfId="48" applyNumberFormat="1" applyFont="1" applyFill="1" applyBorder="1" applyAlignment="1">
      <alignment wrapText="1"/>
    </xf>
    <xf numFmtId="0" fontId="0" fillId="0" borderId="23" xfId="0" applyNumberFormat="1" applyFill="1" applyBorder="1" applyAlignment="1" applyProtection="1">
      <alignment wrapText="1"/>
    </xf>
    <xf numFmtId="0" fontId="26" fillId="0" borderId="0" xfId="43" applyNumberFormat="1" applyFont="1" applyFill="1" applyAlignment="1">
      <alignment horizontal="center"/>
    </xf>
    <xf numFmtId="0" fontId="25" fillId="0" borderId="0" xfId="43" applyNumberFormat="1" applyFont="1" applyFill="1" applyBorder="1" applyAlignment="1">
      <alignment horizontal="center"/>
    </xf>
    <xf numFmtId="3" fontId="26" fillId="0" borderId="0" xfId="43" applyNumberFormat="1" applyFont="1" applyFill="1" applyAlignment="1">
      <alignment wrapText="1"/>
    </xf>
    <xf numFmtId="3" fontId="18" fillId="0" borderId="0" xfId="43" applyNumberFormat="1" applyFont="1" applyFill="1" applyAlignment="1">
      <alignment horizontal="right"/>
    </xf>
    <xf numFmtId="3" fontId="28" fillId="0" borderId="0" xfId="43" applyNumberFormat="1" applyFont="1" applyFill="1" applyBorder="1" applyAlignment="1">
      <alignment wrapText="1"/>
    </xf>
    <xf numFmtId="0" fontId="29" fillId="0" borderId="0" xfId="43" applyFont="1" applyFill="1" applyAlignment="1">
      <alignment wrapText="1"/>
    </xf>
    <xf numFmtId="0" fontId="26" fillId="0" borderId="0" xfId="43" applyNumberFormat="1" applyFont="1" applyFill="1" applyAlignment="1">
      <alignment horizontal="left" wrapText="1"/>
    </xf>
    <xf numFmtId="0" fontId="0" fillId="0" borderId="0" xfId="0" applyNumberFormat="1" applyFill="1" applyBorder="1" applyAlignment="1" applyProtection="1">
      <alignment horizontal="left" wrapText="1"/>
    </xf>
    <xf numFmtId="0" fontId="0" fillId="0" borderId="0" xfId="0" applyNumberFormat="1" applyFill="1" applyBorder="1" applyAlignment="1" applyProtection="1">
      <alignment horizontal="center" wrapText="1"/>
    </xf>
    <xf numFmtId="0" fontId="0" fillId="0" borderId="0" xfId="0" applyNumberFormat="1" applyFill="1" applyBorder="1" applyAlignment="1" applyProtection="1">
      <alignment horizontal="center"/>
    </xf>
    <xf numFmtId="3" fontId="31" fillId="0" borderId="28" xfId="43" applyNumberFormat="1" applyFont="1" applyFill="1" applyBorder="1" applyAlignment="1">
      <alignment horizontal="left" vertical="center" wrapText="1"/>
    </xf>
    <xf numFmtId="3" fontId="31" fillId="0" borderId="29" xfId="43" applyNumberFormat="1" applyFont="1" applyFill="1" applyBorder="1" applyAlignment="1">
      <alignment horizontal="left" vertical="center" wrapText="1"/>
    </xf>
    <xf numFmtId="3" fontId="31" fillId="0" borderId="30" xfId="43" applyNumberFormat="1" applyFont="1" applyFill="1" applyBorder="1" applyAlignment="1">
      <alignment horizontal="left" vertical="center" wrapText="1"/>
    </xf>
    <xf numFmtId="3" fontId="26" fillId="0" borderId="0" xfId="43" applyNumberFormat="1" applyFont="1" applyAlignment="1">
      <alignment wrapText="1"/>
    </xf>
    <xf numFmtId="0" fontId="25" fillId="0" borderId="0" xfId="43" applyNumberFormat="1" applyFont="1" applyAlignment="1">
      <alignment horizontal="center" wrapText="1"/>
    </xf>
    <xf numFmtId="0" fontId="26" fillId="0" borderId="0" xfId="43" applyFont="1" applyAlignment="1">
      <alignment horizontal="center" wrapText="1"/>
    </xf>
    <xf numFmtId="3" fontId="25" fillId="0" borderId="22" xfId="43" applyNumberFormat="1" applyFont="1" applyBorder="1" applyAlignment="1">
      <alignment horizontal="left" vertical="center"/>
    </xf>
    <xf numFmtId="3" fontId="25" fillId="0" borderId="22" xfId="43" applyNumberFormat="1" applyFont="1" applyBorder="1" applyAlignment="1">
      <alignment horizontal="left" vertical="center" wrapText="1"/>
    </xf>
    <xf numFmtId="3" fontId="26" fillId="0" borderId="0" xfId="43" applyNumberFormat="1" applyFont="1" applyAlignment="1">
      <alignment horizontal="center" wrapText="1"/>
    </xf>
    <xf numFmtId="3" fontId="26" fillId="0" borderId="0" xfId="43" applyNumberFormat="1" applyFont="1" applyAlignment="1">
      <alignment horizontal="center"/>
    </xf>
    <xf numFmtId="0" fontId="26" fillId="0" borderId="0" xfId="43" applyNumberFormat="1" applyFont="1" applyAlignment="1">
      <alignment horizontal="left"/>
    </xf>
    <xf numFmtId="3" fontId="28" fillId="0" borderId="0" xfId="43" applyNumberFormat="1" applyFont="1" applyBorder="1" applyAlignment="1">
      <alignment wrapText="1"/>
    </xf>
    <xf numFmtId="0" fontId="29" fillId="0" borderId="0" xfId="43" applyFont="1" applyAlignment="1">
      <alignment wrapText="1"/>
    </xf>
    <xf numFmtId="0" fontId="26" fillId="0" borderId="0" xfId="43" applyNumberFormat="1" applyFont="1" applyAlignment="1"/>
    <xf numFmtId="0" fontId="24" fillId="0" borderId="0" xfId="43" applyAlignment="1"/>
    <xf numFmtId="0" fontId="26" fillId="0" borderId="0" xfId="43" applyNumberFormat="1" applyFont="1" applyAlignment="1">
      <alignment horizontal="center"/>
    </xf>
    <xf numFmtId="0" fontId="26" fillId="0" borderId="0" xfId="43" applyNumberFormat="1" applyFont="1" applyAlignment="1">
      <alignment horizontal="left" wrapText="1"/>
    </xf>
    <xf numFmtId="3" fontId="25" fillId="0" borderId="29" xfId="43" applyNumberFormat="1" applyFont="1" applyFill="1" applyBorder="1" applyAlignment="1">
      <alignment horizontal="left" vertical="center"/>
    </xf>
    <xf numFmtId="3" fontId="25" fillId="0" borderId="30" xfId="43" applyNumberFormat="1" applyFont="1" applyFill="1" applyBorder="1" applyAlignment="1">
      <alignment horizontal="left" vertical="center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wrapText="1"/>
    </xf>
    <xf numFmtId="0" fontId="41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center" vertical="center" wrapText="1"/>
    </xf>
    <xf numFmtId="3" fontId="41" fillId="0" borderId="0" xfId="0" applyNumberFormat="1" applyFont="1" applyFill="1" applyAlignment="1">
      <alignment horizontal="center" vertical="center" wrapText="1"/>
    </xf>
    <xf numFmtId="3" fontId="42" fillId="0" borderId="0" xfId="0" applyNumberFormat="1" applyFont="1" applyFill="1" applyAlignment="1">
      <alignment horizontal="center" vertical="center" wrapText="1"/>
    </xf>
    <xf numFmtId="3" fontId="41" fillId="0" borderId="0" xfId="0" applyNumberFormat="1" applyFont="1" applyFill="1" applyBorder="1" applyAlignment="1">
      <alignment horizontal="center" vertical="center" wrapText="1"/>
    </xf>
    <xf numFmtId="3" fontId="43" fillId="0" borderId="0" xfId="0" applyNumberFormat="1" applyFont="1" applyFill="1" applyAlignment="1">
      <alignment horizontal="center" vertical="center" wrapText="1"/>
    </xf>
    <xf numFmtId="0" fontId="42" fillId="0" borderId="0" xfId="0" applyFont="1" applyFill="1" applyAlignment="1">
      <alignment horizontal="left" vertical="center" wrapText="1"/>
    </xf>
    <xf numFmtId="0" fontId="44" fillId="0" borderId="0" xfId="0" applyFont="1" applyFill="1" applyAlignment="1">
      <alignment vertical="center" wrapText="1"/>
    </xf>
    <xf numFmtId="0" fontId="44" fillId="0" borderId="0" xfId="0" applyFont="1" applyAlignment="1">
      <alignment vertical="center" wrapText="1"/>
    </xf>
    <xf numFmtId="0" fontId="43" fillId="0" borderId="0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/>
    <xf numFmtId="0" fontId="45" fillId="0" borderId="0" xfId="0" applyNumberFormat="1" applyFont="1" applyFill="1" applyBorder="1" applyAlignment="1" applyProtection="1">
      <alignment vertical="center" wrapText="1"/>
    </xf>
    <xf numFmtId="0" fontId="42" fillId="0" borderId="0" xfId="0" applyNumberFormat="1" applyFont="1" applyFill="1" applyBorder="1" applyAlignment="1" applyProtection="1"/>
    <xf numFmtId="0" fontId="43" fillId="0" borderId="0" xfId="0" applyNumberFormat="1" applyFont="1" applyFill="1" applyBorder="1" applyAlignment="1" applyProtection="1">
      <alignment horizontal="left" wrapText="1"/>
    </xf>
    <xf numFmtId="0" fontId="41" fillId="0" borderId="0" xfId="0" applyNumberFormat="1" applyFont="1" applyFill="1" applyBorder="1" applyAlignment="1" applyProtection="1">
      <alignment wrapText="1"/>
    </xf>
    <xf numFmtId="0" fontId="46" fillId="0" borderId="31" xfId="0" quotePrefix="1" applyFont="1" applyBorder="1" applyAlignment="1">
      <alignment horizontal="left" wrapText="1"/>
    </xf>
    <xf numFmtId="0" fontId="46" fillId="0" borderId="10" xfId="0" quotePrefix="1" applyFont="1" applyBorder="1" applyAlignment="1">
      <alignment horizontal="left" wrapText="1"/>
    </xf>
    <xf numFmtId="0" fontId="46" fillId="0" borderId="10" xfId="0" quotePrefix="1" applyFont="1" applyBorder="1" applyAlignment="1">
      <alignment horizontal="center" wrapText="1"/>
    </xf>
    <xf numFmtId="0" fontId="46" fillId="0" borderId="10" xfId="0" quotePrefix="1" applyNumberFormat="1" applyFont="1" applyFill="1" applyBorder="1" applyAlignment="1" applyProtection="1">
      <alignment horizontal="left"/>
    </xf>
    <xf numFmtId="3" fontId="47" fillId="0" borderId="18" xfId="43" applyNumberFormat="1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46" fillId="19" borderId="31" xfId="0" applyNumberFormat="1" applyFont="1" applyFill="1" applyBorder="1" applyAlignment="1" applyProtection="1">
      <alignment horizontal="left" wrapText="1"/>
    </xf>
    <xf numFmtId="0" fontId="42" fillId="19" borderId="10" xfId="0" applyNumberFormat="1" applyFont="1" applyFill="1" applyBorder="1" applyAlignment="1" applyProtection="1">
      <alignment wrapText="1"/>
    </xf>
    <xf numFmtId="0" fontId="45" fillId="19" borderId="10" xfId="0" applyNumberFormat="1" applyFont="1" applyFill="1" applyBorder="1" applyAlignment="1" applyProtection="1"/>
    <xf numFmtId="3" fontId="46" fillId="18" borderId="11" xfId="50" applyNumberFormat="1" applyFont="1" applyFill="1" applyBorder="1" applyAlignment="1">
      <alignment horizontal="right"/>
    </xf>
    <xf numFmtId="3" fontId="36" fillId="0" borderId="0" xfId="0" applyNumberFormat="1" applyFont="1" applyBorder="1" applyAlignment="1">
      <alignment horizontal="center" vertical="center" wrapText="1"/>
    </xf>
    <xf numFmtId="3" fontId="45" fillId="0" borderId="0" xfId="0" applyNumberFormat="1" applyFont="1" applyFill="1" applyBorder="1" applyAlignment="1" applyProtection="1"/>
    <xf numFmtId="0" fontId="46" fillId="0" borderId="31" xfId="0" applyNumberFormat="1" applyFont="1" applyFill="1" applyBorder="1" applyAlignment="1" applyProtection="1">
      <alignment horizontal="left" wrapText="1"/>
    </xf>
    <xf numFmtId="0" fontId="42" fillId="0" borderId="10" xfId="0" applyNumberFormat="1" applyFont="1" applyFill="1" applyBorder="1" applyAlignment="1" applyProtection="1">
      <alignment wrapText="1"/>
    </xf>
    <xf numFmtId="0" fontId="45" fillId="0" borderId="10" xfId="0" applyNumberFormat="1" applyFont="1" applyFill="1" applyBorder="1" applyAlignment="1" applyProtection="1"/>
    <xf numFmtId="3" fontId="46" fillId="0" borderId="11" xfId="50" applyNumberFormat="1" applyFont="1" applyFill="1" applyBorder="1" applyAlignment="1">
      <alignment horizontal="right"/>
    </xf>
    <xf numFmtId="0" fontId="46" fillId="0" borderId="31" xfId="0" quotePrefix="1" applyFont="1" applyFill="1" applyBorder="1" applyAlignment="1">
      <alignment horizontal="left"/>
    </xf>
    <xf numFmtId="0" fontId="46" fillId="19" borderId="31" xfId="0" applyFont="1" applyFill="1" applyBorder="1" applyAlignment="1">
      <alignment horizontal="left"/>
    </xf>
    <xf numFmtId="0" fontId="45" fillId="19" borderId="10" xfId="0" applyNumberFormat="1" applyFont="1" applyFill="1" applyBorder="1" applyAlignment="1" applyProtection="1"/>
    <xf numFmtId="0" fontId="46" fillId="0" borderId="31" xfId="0" quotePrefix="1" applyNumberFormat="1" applyFont="1" applyFill="1" applyBorder="1" applyAlignment="1" applyProtection="1">
      <alignment horizontal="left" wrapText="1"/>
    </xf>
    <xf numFmtId="0" fontId="45" fillId="0" borderId="10" xfId="0" applyNumberFormat="1" applyFont="1" applyFill="1" applyBorder="1" applyAlignment="1" applyProtection="1">
      <alignment wrapText="1"/>
    </xf>
    <xf numFmtId="0" fontId="46" fillId="0" borderId="31" xfId="0" quotePrefix="1" applyFont="1" applyBorder="1" applyAlignment="1">
      <alignment horizontal="left"/>
    </xf>
    <xf numFmtId="0" fontId="46" fillId="19" borderId="31" xfId="0" quotePrefix="1" applyNumberFormat="1" applyFont="1" applyFill="1" applyBorder="1" applyAlignment="1" applyProtection="1">
      <alignment horizontal="left" wrapText="1"/>
    </xf>
    <xf numFmtId="3" fontId="46" fillId="18" borderId="11" xfId="5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/>
    <xf numFmtId="3" fontId="47" fillId="0" borderId="11" xfId="43" applyNumberFormat="1" applyFont="1" applyFill="1" applyBorder="1" applyAlignment="1">
      <alignment horizontal="center" vertical="center" wrapText="1"/>
    </xf>
    <xf numFmtId="0" fontId="36" fillId="0" borderId="11" xfId="0" applyNumberFormat="1" applyFont="1" applyFill="1" applyBorder="1" applyAlignment="1" applyProtection="1">
      <alignment horizontal="left" wrapText="1"/>
    </xf>
    <xf numFmtId="2" fontId="36" fillId="0" borderId="11" xfId="0" applyNumberFormat="1" applyFont="1" applyFill="1" applyBorder="1" applyAlignment="1" applyProtection="1">
      <alignment wrapText="1"/>
    </xf>
    <xf numFmtId="0" fontId="36" fillId="20" borderId="31" xfId="0" applyNumberFormat="1" applyFont="1" applyFill="1" applyBorder="1" applyAlignment="1" applyProtection="1">
      <alignment horizontal="left" wrapText="1"/>
    </xf>
    <xf numFmtId="0" fontId="36" fillId="20" borderId="10" xfId="0" applyNumberFormat="1" applyFont="1" applyFill="1" applyBorder="1" applyAlignment="1" applyProtection="1">
      <alignment horizontal="left" wrapText="1"/>
    </xf>
    <xf numFmtId="0" fontId="36" fillId="20" borderId="14" xfId="0" applyNumberFormat="1" applyFont="1" applyFill="1" applyBorder="1" applyAlignment="1" applyProtection="1">
      <alignment horizontal="left" wrapText="1"/>
    </xf>
    <xf numFmtId="3" fontId="46" fillId="20" borderId="11" xfId="50" quotePrefix="1" applyNumberFormat="1" applyFont="1" applyFill="1" applyBorder="1" applyAlignment="1">
      <alignment horizontal="right"/>
    </xf>
    <xf numFmtId="3" fontId="46" fillId="20" borderId="11" xfId="0" quotePrefix="1" applyNumberFormat="1" applyFont="1" applyFill="1" applyBorder="1" applyAlignment="1">
      <alignment horizontal="right"/>
    </xf>
    <xf numFmtId="4" fontId="45" fillId="0" borderId="11" xfId="0" applyNumberFormat="1" applyFont="1" applyFill="1" applyBorder="1" applyAlignment="1" applyProtection="1"/>
    <xf numFmtId="3" fontId="45" fillId="0" borderId="11" xfId="0" applyNumberFormat="1" applyFont="1" applyFill="1" applyBorder="1" applyAlignment="1" applyProtection="1"/>
    <xf numFmtId="0" fontId="36" fillId="19" borderId="31" xfId="0" applyNumberFormat="1" applyFont="1" applyFill="1" applyBorder="1" applyAlignment="1" applyProtection="1">
      <alignment horizontal="left" wrapText="1"/>
    </xf>
    <xf numFmtId="0" fontId="36" fillId="19" borderId="10" xfId="0" applyNumberFormat="1" applyFont="1" applyFill="1" applyBorder="1" applyAlignment="1" applyProtection="1">
      <alignment horizontal="left" wrapText="1"/>
    </xf>
    <xf numFmtId="0" fontId="36" fillId="19" borderId="14" xfId="0" applyNumberFormat="1" applyFont="1" applyFill="1" applyBorder="1" applyAlignment="1" applyProtection="1">
      <alignment horizontal="left" wrapText="1"/>
    </xf>
    <xf numFmtId="3" fontId="46" fillId="19" borderId="11" xfId="0" quotePrefix="1" applyNumberFormat="1" applyFont="1" applyFill="1" applyBorder="1" applyAlignment="1">
      <alignment horizontal="right"/>
    </xf>
    <xf numFmtId="4" fontId="36" fillId="0" borderId="11" xfId="0" applyNumberFormat="1" applyFont="1" applyFill="1" applyBorder="1" applyAlignment="1" applyProtection="1"/>
    <xf numFmtId="0" fontId="43" fillId="0" borderId="0" xfId="0" quotePrefix="1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/>
    <xf numFmtId="3" fontId="41" fillId="0" borderId="0" xfId="0" applyNumberFormat="1" applyFont="1" applyFill="1" applyBorder="1" applyAlignment="1" applyProtection="1"/>
    <xf numFmtId="0" fontId="48" fillId="0" borderId="0" xfId="43" applyNumberFormat="1" applyFont="1" applyFill="1" applyAlignment="1">
      <alignment horizontal="left"/>
    </xf>
    <xf numFmtId="0" fontId="49" fillId="0" borderId="0" xfId="0" applyNumberFormat="1" applyFont="1" applyFill="1" applyBorder="1" applyAlignment="1" applyProtection="1">
      <alignment horizontal="left"/>
    </xf>
    <xf numFmtId="3" fontId="48" fillId="0" borderId="0" xfId="43" applyNumberFormat="1" applyFont="1" applyFill="1"/>
    <xf numFmtId="3" fontId="48" fillId="0" borderId="0" xfId="43" applyNumberFormat="1" applyFont="1" applyFill="1" applyAlignment="1">
      <alignment horizontal="center" wrapText="1"/>
    </xf>
    <xf numFmtId="3" fontId="48" fillId="0" borderId="0" xfId="43" applyNumberFormat="1" applyFont="1" applyFill="1" applyAlignment="1">
      <alignment horizontal="center"/>
    </xf>
    <xf numFmtId="0" fontId="48" fillId="0" borderId="0" xfId="43" applyNumberFormat="1" applyFont="1" applyFill="1" applyAlignment="1">
      <alignment horizontal="left"/>
    </xf>
    <xf numFmtId="0" fontId="48" fillId="0" borderId="0" xfId="43" applyNumberFormat="1" applyFont="1" applyFill="1" applyAlignment="1">
      <alignment horizontal="left" wrapText="1"/>
    </xf>
    <xf numFmtId="3" fontId="48" fillId="0" borderId="0" xfId="43" applyNumberFormat="1" applyFont="1" applyFill="1" applyAlignment="1">
      <alignment horizontal="left"/>
    </xf>
    <xf numFmtId="3" fontId="48" fillId="0" borderId="0" xfId="43" applyNumberFormat="1" applyFont="1" applyFill="1" applyAlignment="1">
      <alignment horizontal="left" wrapText="1"/>
    </xf>
    <xf numFmtId="0" fontId="45" fillId="0" borderId="0" xfId="0" applyNumberFormat="1" applyFont="1" applyFill="1" applyBorder="1" applyAlignment="1" applyProtection="1">
      <alignment horizontal="center"/>
    </xf>
    <xf numFmtId="0" fontId="45" fillId="0" borderId="0" xfId="0" applyNumberFormat="1" applyFont="1" applyFill="1" applyBorder="1" applyAlignment="1" applyProtection="1">
      <alignment horizontal="right"/>
    </xf>
    <xf numFmtId="3" fontId="36" fillId="0" borderId="0" xfId="0" applyNumberFormat="1" applyFont="1" applyFill="1" applyBorder="1" applyAlignment="1" applyProtection="1"/>
  </cellXfs>
  <cellStyles count="5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Isticanje1" xfId="49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 2" xfId="37"/>
    <cellStyle name="Note" xfId="38"/>
    <cellStyle name="Obično" xfId="0" builtinId="0"/>
    <cellStyle name="Obično 2" xfId="43"/>
    <cellStyle name="Obično 2 2" xfId="51"/>
    <cellStyle name="Obično 3" xfId="50"/>
    <cellStyle name="Output" xfId="39"/>
    <cellStyle name="Title" xfId="40"/>
    <cellStyle name="Total" xfId="41"/>
    <cellStyle name="Warning Text" xfId="42"/>
    <cellStyle name="Zarez 2" xfId="44"/>
    <cellStyle name="Zarez 3" xfId="45"/>
    <cellStyle name="Zarez 4" xfId="46"/>
    <cellStyle name="Zarez 5" xfId="47"/>
    <cellStyle name="Zarez 6" xfId="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50"/>
  <sheetViews>
    <sheetView zoomScaleSheetLayoutView="120" workbookViewId="0">
      <selection activeCell="E12" sqref="E12"/>
    </sheetView>
  </sheetViews>
  <sheetFormatPr defaultColWidth="11.42578125" defaultRowHeight="12.75"/>
  <cols>
    <col min="1" max="2" width="4.28515625" style="164" customWidth="1"/>
    <col min="3" max="3" width="5.5703125" style="164" customWidth="1"/>
    <col min="4" max="4" width="5.28515625" style="162" customWidth="1"/>
    <col min="5" max="5" width="44.7109375" style="164" customWidth="1"/>
    <col min="6" max="6" width="15.85546875" style="164" bestFit="1" customWidth="1"/>
    <col min="7" max="7" width="17.28515625" style="164" customWidth="1"/>
    <col min="8" max="8" width="16.7109375" style="164" customWidth="1"/>
    <col min="9" max="9" width="11.42578125" style="175"/>
    <col min="10" max="10" width="16.28515625" style="175" bestFit="1" customWidth="1"/>
    <col min="11" max="11" width="21.7109375" style="175" bestFit="1" customWidth="1"/>
    <col min="12" max="13" width="11.42578125" style="175"/>
    <col min="14" max="256" width="11.42578125" style="164"/>
    <col min="257" max="258" width="4.28515625" style="164" customWidth="1"/>
    <col min="259" max="259" width="5.5703125" style="164" customWidth="1"/>
    <col min="260" max="260" width="5.28515625" style="164" customWidth="1"/>
    <col min="261" max="261" width="44.7109375" style="164" customWidth="1"/>
    <col min="262" max="262" width="15.85546875" style="164" bestFit="1" customWidth="1"/>
    <col min="263" max="263" width="17.28515625" style="164" customWidth="1"/>
    <col min="264" max="264" width="16.7109375" style="164" customWidth="1"/>
    <col min="265" max="265" width="11.42578125" style="164"/>
    <col min="266" max="266" width="16.28515625" style="164" bestFit="1" customWidth="1"/>
    <col min="267" max="267" width="21.7109375" style="164" bestFit="1" customWidth="1"/>
    <col min="268" max="512" width="11.42578125" style="164"/>
    <col min="513" max="514" width="4.28515625" style="164" customWidth="1"/>
    <col min="515" max="515" width="5.5703125" style="164" customWidth="1"/>
    <col min="516" max="516" width="5.28515625" style="164" customWidth="1"/>
    <col min="517" max="517" width="44.7109375" style="164" customWidth="1"/>
    <col min="518" max="518" width="15.85546875" style="164" bestFit="1" customWidth="1"/>
    <col min="519" max="519" width="17.28515625" style="164" customWidth="1"/>
    <col min="520" max="520" width="16.7109375" style="164" customWidth="1"/>
    <col min="521" max="521" width="11.42578125" style="164"/>
    <col min="522" max="522" width="16.28515625" style="164" bestFit="1" customWidth="1"/>
    <col min="523" max="523" width="21.7109375" style="164" bestFit="1" customWidth="1"/>
    <col min="524" max="768" width="11.42578125" style="164"/>
    <col min="769" max="770" width="4.28515625" style="164" customWidth="1"/>
    <col min="771" max="771" width="5.5703125" style="164" customWidth="1"/>
    <col min="772" max="772" width="5.28515625" style="164" customWidth="1"/>
    <col min="773" max="773" width="44.7109375" style="164" customWidth="1"/>
    <col min="774" max="774" width="15.85546875" style="164" bestFit="1" customWidth="1"/>
    <col min="775" max="775" width="17.28515625" style="164" customWidth="1"/>
    <col min="776" max="776" width="16.7109375" style="164" customWidth="1"/>
    <col min="777" max="777" width="11.42578125" style="164"/>
    <col min="778" max="778" width="16.28515625" style="164" bestFit="1" customWidth="1"/>
    <col min="779" max="779" width="21.7109375" style="164" bestFit="1" customWidth="1"/>
    <col min="780" max="1024" width="11.42578125" style="164"/>
    <col min="1025" max="1026" width="4.28515625" style="164" customWidth="1"/>
    <col min="1027" max="1027" width="5.5703125" style="164" customWidth="1"/>
    <col min="1028" max="1028" width="5.28515625" style="164" customWidth="1"/>
    <col min="1029" max="1029" width="44.7109375" style="164" customWidth="1"/>
    <col min="1030" max="1030" width="15.85546875" style="164" bestFit="1" customWidth="1"/>
    <col min="1031" max="1031" width="17.28515625" style="164" customWidth="1"/>
    <col min="1032" max="1032" width="16.7109375" style="164" customWidth="1"/>
    <col min="1033" max="1033" width="11.42578125" style="164"/>
    <col min="1034" max="1034" width="16.28515625" style="164" bestFit="1" customWidth="1"/>
    <col min="1035" max="1035" width="21.7109375" style="164" bestFit="1" customWidth="1"/>
    <col min="1036" max="1280" width="11.42578125" style="164"/>
    <col min="1281" max="1282" width="4.28515625" style="164" customWidth="1"/>
    <col min="1283" max="1283" width="5.5703125" style="164" customWidth="1"/>
    <col min="1284" max="1284" width="5.28515625" style="164" customWidth="1"/>
    <col min="1285" max="1285" width="44.7109375" style="164" customWidth="1"/>
    <col min="1286" max="1286" width="15.85546875" style="164" bestFit="1" customWidth="1"/>
    <col min="1287" max="1287" width="17.28515625" style="164" customWidth="1"/>
    <col min="1288" max="1288" width="16.7109375" style="164" customWidth="1"/>
    <col min="1289" max="1289" width="11.42578125" style="164"/>
    <col min="1290" max="1290" width="16.28515625" style="164" bestFit="1" customWidth="1"/>
    <col min="1291" max="1291" width="21.7109375" style="164" bestFit="1" customWidth="1"/>
    <col min="1292" max="1536" width="11.42578125" style="164"/>
    <col min="1537" max="1538" width="4.28515625" style="164" customWidth="1"/>
    <col min="1539" max="1539" width="5.5703125" style="164" customWidth="1"/>
    <col min="1540" max="1540" width="5.28515625" style="164" customWidth="1"/>
    <col min="1541" max="1541" width="44.7109375" style="164" customWidth="1"/>
    <col min="1542" max="1542" width="15.85546875" style="164" bestFit="1" customWidth="1"/>
    <col min="1543" max="1543" width="17.28515625" style="164" customWidth="1"/>
    <col min="1544" max="1544" width="16.7109375" style="164" customWidth="1"/>
    <col min="1545" max="1545" width="11.42578125" style="164"/>
    <col min="1546" max="1546" width="16.28515625" style="164" bestFit="1" customWidth="1"/>
    <col min="1547" max="1547" width="21.7109375" style="164" bestFit="1" customWidth="1"/>
    <col min="1548" max="1792" width="11.42578125" style="164"/>
    <col min="1793" max="1794" width="4.28515625" style="164" customWidth="1"/>
    <col min="1795" max="1795" width="5.5703125" style="164" customWidth="1"/>
    <col min="1796" max="1796" width="5.28515625" style="164" customWidth="1"/>
    <col min="1797" max="1797" width="44.7109375" style="164" customWidth="1"/>
    <col min="1798" max="1798" width="15.85546875" style="164" bestFit="1" customWidth="1"/>
    <col min="1799" max="1799" width="17.28515625" style="164" customWidth="1"/>
    <col min="1800" max="1800" width="16.7109375" style="164" customWidth="1"/>
    <col min="1801" max="1801" width="11.42578125" style="164"/>
    <col min="1802" max="1802" width="16.28515625" style="164" bestFit="1" customWidth="1"/>
    <col min="1803" max="1803" width="21.7109375" style="164" bestFit="1" customWidth="1"/>
    <col min="1804" max="2048" width="11.42578125" style="164"/>
    <col min="2049" max="2050" width="4.28515625" style="164" customWidth="1"/>
    <col min="2051" max="2051" width="5.5703125" style="164" customWidth="1"/>
    <col min="2052" max="2052" width="5.28515625" style="164" customWidth="1"/>
    <col min="2053" max="2053" width="44.7109375" style="164" customWidth="1"/>
    <col min="2054" max="2054" width="15.85546875" style="164" bestFit="1" customWidth="1"/>
    <col min="2055" max="2055" width="17.28515625" style="164" customWidth="1"/>
    <col min="2056" max="2056" width="16.7109375" style="164" customWidth="1"/>
    <col min="2057" max="2057" width="11.42578125" style="164"/>
    <col min="2058" max="2058" width="16.28515625" style="164" bestFit="1" customWidth="1"/>
    <col min="2059" max="2059" width="21.7109375" style="164" bestFit="1" customWidth="1"/>
    <col min="2060" max="2304" width="11.42578125" style="164"/>
    <col min="2305" max="2306" width="4.28515625" style="164" customWidth="1"/>
    <col min="2307" max="2307" width="5.5703125" style="164" customWidth="1"/>
    <col min="2308" max="2308" width="5.28515625" style="164" customWidth="1"/>
    <col min="2309" max="2309" width="44.7109375" style="164" customWidth="1"/>
    <col min="2310" max="2310" width="15.85546875" style="164" bestFit="1" customWidth="1"/>
    <col min="2311" max="2311" width="17.28515625" style="164" customWidth="1"/>
    <col min="2312" max="2312" width="16.7109375" style="164" customWidth="1"/>
    <col min="2313" max="2313" width="11.42578125" style="164"/>
    <col min="2314" max="2314" width="16.28515625" style="164" bestFit="1" customWidth="1"/>
    <col min="2315" max="2315" width="21.7109375" style="164" bestFit="1" customWidth="1"/>
    <col min="2316" max="2560" width="11.42578125" style="164"/>
    <col min="2561" max="2562" width="4.28515625" style="164" customWidth="1"/>
    <col min="2563" max="2563" width="5.5703125" style="164" customWidth="1"/>
    <col min="2564" max="2564" width="5.28515625" style="164" customWidth="1"/>
    <col min="2565" max="2565" width="44.7109375" style="164" customWidth="1"/>
    <col min="2566" max="2566" width="15.85546875" style="164" bestFit="1" customWidth="1"/>
    <col min="2567" max="2567" width="17.28515625" style="164" customWidth="1"/>
    <col min="2568" max="2568" width="16.7109375" style="164" customWidth="1"/>
    <col min="2569" max="2569" width="11.42578125" style="164"/>
    <col min="2570" max="2570" width="16.28515625" style="164" bestFit="1" customWidth="1"/>
    <col min="2571" max="2571" width="21.7109375" style="164" bestFit="1" customWidth="1"/>
    <col min="2572" max="2816" width="11.42578125" style="164"/>
    <col min="2817" max="2818" width="4.28515625" style="164" customWidth="1"/>
    <col min="2819" max="2819" width="5.5703125" style="164" customWidth="1"/>
    <col min="2820" max="2820" width="5.28515625" style="164" customWidth="1"/>
    <col min="2821" max="2821" width="44.7109375" style="164" customWidth="1"/>
    <col min="2822" max="2822" width="15.85546875" style="164" bestFit="1" customWidth="1"/>
    <col min="2823" max="2823" width="17.28515625" style="164" customWidth="1"/>
    <col min="2824" max="2824" width="16.7109375" style="164" customWidth="1"/>
    <col min="2825" max="2825" width="11.42578125" style="164"/>
    <col min="2826" max="2826" width="16.28515625" style="164" bestFit="1" customWidth="1"/>
    <col min="2827" max="2827" width="21.7109375" style="164" bestFit="1" customWidth="1"/>
    <col min="2828" max="3072" width="11.42578125" style="164"/>
    <col min="3073" max="3074" width="4.28515625" style="164" customWidth="1"/>
    <col min="3075" max="3075" width="5.5703125" style="164" customWidth="1"/>
    <col min="3076" max="3076" width="5.28515625" style="164" customWidth="1"/>
    <col min="3077" max="3077" width="44.7109375" style="164" customWidth="1"/>
    <col min="3078" max="3078" width="15.85546875" style="164" bestFit="1" customWidth="1"/>
    <col min="3079" max="3079" width="17.28515625" style="164" customWidth="1"/>
    <col min="3080" max="3080" width="16.7109375" style="164" customWidth="1"/>
    <col min="3081" max="3081" width="11.42578125" style="164"/>
    <col min="3082" max="3082" width="16.28515625" style="164" bestFit="1" customWidth="1"/>
    <col min="3083" max="3083" width="21.7109375" style="164" bestFit="1" customWidth="1"/>
    <col min="3084" max="3328" width="11.42578125" style="164"/>
    <col min="3329" max="3330" width="4.28515625" style="164" customWidth="1"/>
    <col min="3331" max="3331" width="5.5703125" style="164" customWidth="1"/>
    <col min="3332" max="3332" width="5.28515625" style="164" customWidth="1"/>
    <col min="3333" max="3333" width="44.7109375" style="164" customWidth="1"/>
    <col min="3334" max="3334" width="15.85546875" style="164" bestFit="1" customWidth="1"/>
    <col min="3335" max="3335" width="17.28515625" style="164" customWidth="1"/>
    <col min="3336" max="3336" width="16.7109375" style="164" customWidth="1"/>
    <col min="3337" max="3337" width="11.42578125" style="164"/>
    <col min="3338" max="3338" width="16.28515625" style="164" bestFit="1" customWidth="1"/>
    <col min="3339" max="3339" width="21.7109375" style="164" bestFit="1" customWidth="1"/>
    <col min="3340" max="3584" width="11.42578125" style="164"/>
    <col min="3585" max="3586" width="4.28515625" style="164" customWidth="1"/>
    <col min="3587" max="3587" width="5.5703125" style="164" customWidth="1"/>
    <col min="3588" max="3588" width="5.28515625" style="164" customWidth="1"/>
    <col min="3589" max="3589" width="44.7109375" style="164" customWidth="1"/>
    <col min="3590" max="3590" width="15.85546875" style="164" bestFit="1" customWidth="1"/>
    <col min="3591" max="3591" width="17.28515625" style="164" customWidth="1"/>
    <col min="3592" max="3592" width="16.7109375" style="164" customWidth="1"/>
    <col min="3593" max="3593" width="11.42578125" style="164"/>
    <col min="3594" max="3594" width="16.28515625" style="164" bestFit="1" customWidth="1"/>
    <col min="3595" max="3595" width="21.7109375" style="164" bestFit="1" customWidth="1"/>
    <col min="3596" max="3840" width="11.42578125" style="164"/>
    <col min="3841" max="3842" width="4.28515625" style="164" customWidth="1"/>
    <col min="3843" max="3843" width="5.5703125" style="164" customWidth="1"/>
    <col min="3844" max="3844" width="5.28515625" style="164" customWidth="1"/>
    <col min="3845" max="3845" width="44.7109375" style="164" customWidth="1"/>
    <col min="3846" max="3846" width="15.85546875" style="164" bestFit="1" customWidth="1"/>
    <col min="3847" max="3847" width="17.28515625" style="164" customWidth="1"/>
    <col min="3848" max="3848" width="16.7109375" style="164" customWidth="1"/>
    <col min="3849" max="3849" width="11.42578125" style="164"/>
    <col min="3850" max="3850" width="16.28515625" style="164" bestFit="1" customWidth="1"/>
    <col min="3851" max="3851" width="21.7109375" style="164" bestFit="1" customWidth="1"/>
    <col min="3852" max="4096" width="11.42578125" style="164"/>
    <col min="4097" max="4098" width="4.28515625" style="164" customWidth="1"/>
    <col min="4099" max="4099" width="5.5703125" style="164" customWidth="1"/>
    <col min="4100" max="4100" width="5.28515625" style="164" customWidth="1"/>
    <col min="4101" max="4101" width="44.7109375" style="164" customWidth="1"/>
    <col min="4102" max="4102" width="15.85546875" style="164" bestFit="1" customWidth="1"/>
    <col min="4103" max="4103" width="17.28515625" style="164" customWidth="1"/>
    <col min="4104" max="4104" width="16.7109375" style="164" customWidth="1"/>
    <col min="4105" max="4105" width="11.42578125" style="164"/>
    <col min="4106" max="4106" width="16.28515625" style="164" bestFit="1" customWidth="1"/>
    <col min="4107" max="4107" width="21.7109375" style="164" bestFit="1" customWidth="1"/>
    <col min="4108" max="4352" width="11.42578125" style="164"/>
    <col min="4353" max="4354" width="4.28515625" style="164" customWidth="1"/>
    <col min="4355" max="4355" width="5.5703125" style="164" customWidth="1"/>
    <col min="4356" max="4356" width="5.28515625" style="164" customWidth="1"/>
    <col min="4357" max="4357" width="44.7109375" style="164" customWidth="1"/>
    <col min="4358" max="4358" width="15.85546875" style="164" bestFit="1" customWidth="1"/>
    <col min="4359" max="4359" width="17.28515625" style="164" customWidth="1"/>
    <col min="4360" max="4360" width="16.7109375" style="164" customWidth="1"/>
    <col min="4361" max="4361" width="11.42578125" style="164"/>
    <col min="4362" max="4362" width="16.28515625" style="164" bestFit="1" customWidth="1"/>
    <col min="4363" max="4363" width="21.7109375" style="164" bestFit="1" customWidth="1"/>
    <col min="4364" max="4608" width="11.42578125" style="164"/>
    <col min="4609" max="4610" width="4.28515625" style="164" customWidth="1"/>
    <col min="4611" max="4611" width="5.5703125" style="164" customWidth="1"/>
    <col min="4612" max="4612" width="5.28515625" style="164" customWidth="1"/>
    <col min="4613" max="4613" width="44.7109375" style="164" customWidth="1"/>
    <col min="4614" max="4614" width="15.85546875" style="164" bestFit="1" customWidth="1"/>
    <col min="4615" max="4615" width="17.28515625" style="164" customWidth="1"/>
    <col min="4616" max="4616" width="16.7109375" style="164" customWidth="1"/>
    <col min="4617" max="4617" width="11.42578125" style="164"/>
    <col min="4618" max="4618" width="16.28515625" style="164" bestFit="1" customWidth="1"/>
    <col min="4619" max="4619" width="21.7109375" style="164" bestFit="1" customWidth="1"/>
    <col min="4620" max="4864" width="11.42578125" style="164"/>
    <col min="4865" max="4866" width="4.28515625" style="164" customWidth="1"/>
    <col min="4867" max="4867" width="5.5703125" style="164" customWidth="1"/>
    <col min="4868" max="4868" width="5.28515625" style="164" customWidth="1"/>
    <col min="4869" max="4869" width="44.7109375" style="164" customWidth="1"/>
    <col min="4870" max="4870" width="15.85546875" style="164" bestFit="1" customWidth="1"/>
    <col min="4871" max="4871" width="17.28515625" style="164" customWidth="1"/>
    <col min="4872" max="4872" width="16.7109375" style="164" customWidth="1"/>
    <col min="4873" max="4873" width="11.42578125" style="164"/>
    <col min="4874" max="4874" width="16.28515625" style="164" bestFit="1" customWidth="1"/>
    <col min="4875" max="4875" width="21.7109375" style="164" bestFit="1" customWidth="1"/>
    <col min="4876" max="5120" width="11.42578125" style="164"/>
    <col min="5121" max="5122" width="4.28515625" style="164" customWidth="1"/>
    <col min="5123" max="5123" width="5.5703125" style="164" customWidth="1"/>
    <col min="5124" max="5124" width="5.28515625" style="164" customWidth="1"/>
    <col min="5125" max="5125" width="44.7109375" style="164" customWidth="1"/>
    <col min="5126" max="5126" width="15.85546875" style="164" bestFit="1" customWidth="1"/>
    <col min="5127" max="5127" width="17.28515625" style="164" customWidth="1"/>
    <col min="5128" max="5128" width="16.7109375" style="164" customWidth="1"/>
    <col min="5129" max="5129" width="11.42578125" style="164"/>
    <col min="5130" max="5130" width="16.28515625" style="164" bestFit="1" customWidth="1"/>
    <col min="5131" max="5131" width="21.7109375" style="164" bestFit="1" customWidth="1"/>
    <col min="5132" max="5376" width="11.42578125" style="164"/>
    <col min="5377" max="5378" width="4.28515625" style="164" customWidth="1"/>
    <col min="5379" max="5379" width="5.5703125" style="164" customWidth="1"/>
    <col min="5380" max="5380" width="5.28515625" style="164" customWidth="1"/>
    <col min="5381" max="5381" width="44.7109375" style="164" customWidth="1"/>
    <col min="5382" max="5382" width="15.85546875" style="164" bestFit="1" customWidth="1"/>
    <col min="5383" max="5383" width="17.28515625" style="164" customWidth="1"/>
    <col min="5384" max="5384" width="16.7109375" style="164" customWidth="1"/>
    <col min="5385" max="5385" width="11.42578125" style="164"/>
    <col min="5386" max="5386" width="16.28515625" style="164" bestFit="1" customWidth="1"/>
    <col min="5387" max="5387" width="21.7109375" style="164" bestFit="1" customWidth="1"/>
    <col min="5388" max="5632" width="11.42578125" style="164"/>
    <col min="5633" max="5634" width="4.28515625" style="164" customWidth="1"/>
    <col min="5635" max="5635" width="5.5703125" style="164" customWidth="1"/>
    <col min="5636" max="5636" width="5.28515625" style="164" customWidth="1"/>
    <col min="5637" max="5637" width="44.7109375" style="164" customWidth="1"/>
    <col min="5638" max="5638" width="15.85546875" style="164" bestFit="1" customWidth="1"/>
    <col min="5639" max="5639" width="17.28515625" style="164" customWidth="1"/>
    <col min="5640" max="5640" width="16.7109375" style="164" customWidth="1"/>
    <col min="5641" max="5641" width="11.42578125" style="164"/>
    <col min="5642" max="5642" width="16.28515625" style="164" bestFit="1" customWidth="1"/>
    <col min="5643" max="5643" width="21.7109375" style="164" bestFit="1" customWidth="1"/>
    <col min="5644" max="5888" width="11.42578125" style="164"/>
    <col min="5889" max="5890" width="4.28515625" style="164" customWidth="1"/>
    <col min="5891" max="5891" width="5.5703125" style="164" customWidth="1"/>
    <col min="5892" max="5892" width="5.28515625" style="164" customWidth="1"/>
    <col min="5893" max="5893" width="44.7109375" style="164" customWidth="1"/>
    <col min="5894" max="5894" width="15.85546875" style="164" bestFit="1" customWidth="1"/>
    <col min="5895" max="5895" width="17.28515625" style="164" customWidth="1"/>
    <col min="5896" max="5896" width="16.7109375" style="164" customWidth="1"/>
    <col min="5897" max="5897" width="11.42578125" style="164"/>
    <col min="5898" max="5898" width="16.28515625" style="164" bestFit="1" customWidth="1"/>
    <col min="5899" max="5899" width="21.7109375" style="164" bestFit="1" customWidth="1"/>
    <col min="5900" max="6144" width="11.42578125" style="164"/>
    <col min="6145" max="6146" width="4.28515625" style="164" customWidth="1"/>
    <col min="6147" max="6147" width="5.5703125" style="164" customWidth="1"/>
    <col min="6148" max="6148" width="5.28515625" style="164" customWidth="1"/>
    <col min="6149" max="6149" width="44.7109375" style="164" customWidth="1"/>
    <col min="6150" max="6150" width="15.85546875" style="164" bestFit="1" customWidth="1"/>
    <col min="6151" max="6151" width="17.28515625" style="164" customWidth="1"/>
    <col min="6152" max="6152" width="16.7109375" style="164" customWidth="1"/>
    <col min="6153" max="6153" width="11.42578125" style="164"/>
    <col min="6154" max="6154" width="16.28515625" style="164" bestFit="1" customWidth="1"/>
    <col min="6155" max="6155" width="21.7109375" style="164" bestFit="1" customWidth="1"/>
    <col min="6156" max="6400" width="11.42578125" style="164"/>
    <col min="6401" max="6402" width="4.28515625" style="164" customWidth="1"/>
    <col min="6403" max="6403" width="5.5703125" style="164" customWidth="1"/>
    <col min="6404" max="6404" width="5.28515625" style="164" customWidth="1"/>
    <col min="6405" max="6405" width="44.7109375" style="164" customWidth="1"/>
    <col min="6406" max="6406" width="15.85546875" style="164" bestFit="1" customWidth="1"/>
    <col min="6407" max="6407" width="17.28515625" style="164" customWidth="1"/>
    <col min="6408" max="6408" width="16.7109375" style="164" customWidth="1"/>
    <col min="6409" max="6409" width="11.42578125" style="164"/>
    <col min="6410" max="6410" width="16.28515625" style="164" bestFit="1" customWidth="1"/>
    <col min="6411" max="6411" width="21.7109375" style="164" bestFit="1" customWidth="1"/>
    <col min="6412" max="6656" width="11.42578125" style="164"/>
    <col min="6657" max="6658" width="4.28515625" style="164" customWidth="1"/>
    <col min="6659" max="6659" width="5.5703125" style="164" customWidth="1"/>
    <col min="6660" max="6660" width="5.28515625" style="164" customWidth="1"/>
    <col min="6661" max="6661" width="44.7109375" style="164" customWidth="1"/>
    <col min="6662" max="6662" width="15.85546875" style="164" bestFit="1" customWidth="1"/>
    <col min="6663" max="6663" width="17.28515625" style="164" customWidth="1"/>
    <col min="6664" max="6664" width="16.7109375" style="164" customWidth="1"/>
    <col min="6665" max="6665" width="11.42578125" style="164"/>
    <col min="6666" max="6666" width="16.28515625" style="164" bestFit="1" customWidth="1"/>
    <col min="6667" max="6667" width="21.7109375" style="164" bestFit="1" customWidth="1"/>
    <col min="6668" max="6912" width="11.42578125" style="164"/>
    <col min="6913" max="6914" width="4.28515625" style="164" customWidth="1"/>
    <col min="6915" max="6915" width="5.5703125" style="164" customWidth="1"/>
    <col min="6916" max="6916" width="5.28515625" style="164" customWidth="1"/>
    <col min="6917" max="6917" width="44.7109375" style="164" customWidth="1"/>
    <col min="6918" max="6918" width="15.85546875" style="164" bestFit="1" customWidth="1"/>
    <col min="6919" max="6919" width="17.28515625" style="164" customWidth="1"/>
    <col min="6920" max="6920" width="16.7109375" style="164" customWidth="1"/>
    <col min="6921" max="6921" width="11.42578125" style="164"/>
    <col min="6922" max="6922" width="16.28515625" style="164" bestFit="1" customWidth="1"/>
    <col min="6923" max="6923" width="21.7109375" style="164" bestFit="1" customWidth="1"/>
    <col min="6924" max="7168" width="11.42578125" style="164"/>
    <col min="7169" max="7170" width="4.28515625" style="164" customWidth="1"/>
    <col min="7171" max="7171" width="5.5703125" style="164" customWidth="1"/>
    <col min="7172" max="7172" width="5.28515625" style="164" customWidth="1"/>
    <col min="7173" max="7173" width="44.7109375" style="164" customWidth="1"/>
    <col min="7174" max="7174" width="15.85546875" style="164" bestFit="1" customWidth="1"/>
    <col min="7175" max="7175" width="17.28515625" style="164" customWidth="1"/>
    <col min="7176" max="7176" width="16.7109375" style="164" customWidth="1"/>
    <col min="7177" max="7177" width="11.42578125" style="164"/>
    <col min="7178" max="7178" width="16.28515625" style="164" bestFit="1" customWidth="1"/>
    <col min="7179" max="7179" width="21.7109375" style="164" bestFit="1" customWidth="1"/>
    <col min="7180" max="7424" width="11.42578125" style="164"/>
    <col min="7425" max="7426" width="4.28515625" style="164" customWidth="1"/>
    <col min="7427" max="7427" width="5.5703125" style="164" customWidth="1"/>
    <col min="7428" max="7428" width="5.28515625" style="164" customWidth="1"/>
    <col min="7429" max="7429" width="44.7109375" style="164" customWidth="1"/>
    <col min="7430" max="7430" width="15.85546875" style="164" bestFit="1" customWidth="1"/>
    <col min="7431" max="7431" width="17.28515625" style="164" customWidth="1"/>
    <col min="7432" max="7432" width="16.7109375" style="164" customWidth="1"/>
    <col min="7433" max="7433" width="11.42578125" style="164"/>
    <col min="7434" max="7434" width="16.28515625" style="164" bestFit="1" customWidth="1"/>
    <col min="7435" max="7435" width="21.7109375" style="164" bestFit="1" customWidth="1"/>
    <col min="7436" max="7680" width="11.42578125" style="164"/>
    <col min="7681" max="7682" width="4.28515625" style="164" customWidth="1"/>
    <col min="7683" max="7683" width="5.5703125" style="164" customWidth="1"/>
    <col min="7684" max="7684" width="5.28515625" style="164" customWidth="1"/>
    <col min="7685" max="7685" width="44.7109375" style="164" customWidth="1"/>
    <col min="7686" max="7686" width="15.85546875" style="164" bestFit="1" customWidth="1"/>
    <col min="7687" max="7687" width="17.28515625" style="164" customWidth="1"/>
    <col min="7688" max="7688" width="16.7109375" style="164" customWidth="1"/>
    <col min="7689" max="7689" width="11.42578125" style="164"/>
    <col min="7690" max="7690" width="16.28515625" style="164" bestFit="1" customWidth="1"/>
    <col min="7691" max="7691" width="21.7109375" style="164" bestFit="1" customWidth="1"/>
    <col min="7692" max="7936" width="11.42578125" style="164"/>
    <col min="7937" max="7938" width="4.28515625" style="164" customWidth="1"/>
    <col min="7939" max="7939" width="5.5703125" style="164" customWidth="1"/>
    <col min="7940" max="7940" width="5.28515625" style="164" customWidth="1"/>
    <col min="7941" max="7941" width="44.7109375" style="164" customWidth="1"/>
    <col min="7942" max="7942" width="15.85546875" style="164" bestFit="1" customWidth="1"/>
    <col min="7943" max="7943" width="17.28515625" style="164" customWidth="1"/>
    <col min="7944" max="7944" width="16.7109375" style="164" customWidth="1"/>
    <col min="7945" max="7945" width="11.42578125" style="164"/>
    <col min="7946" max="7946" width="16.28515625" style="164" bestFit="1" customWidth="1"/>
    <col min="7947" max="7947" width="21.7109375" style="164" bestFit="1" customWidth="1"/>
    <col min="7948" max="8192" width="11.42578125" style="164"/>
    <col min="8193" max="8194" width="4.28515625" style="164" customWidth="1"/>
    <col min="8195" max="8195" width="5.5703125" style="164" customWidth="1"/>
    <col min="8196" max="8196" width="5.28515625" style="164" customWidth="1"/>
    <col min="8197" max="8197" width="44.7109375" style="164" customWidth="1"/>
    <col min="8198" max="8198" width="15.85546875" style="164" bestFit="1" customWidth="1"/>
    <col min="8199" max="8199" width="17.28515625" style="164" customWidth="1"/>
    <col min="8200" max="8200" width="16.7109375" style="164" customWidth="1"/>
    <col min="8201" max="8201" width="11.42578125" style="164"/>
    <col min="8202" max="8202" width="16.28515625" style="164" bestFit="1" customWidth="1"/>
    <col min="8203" max="8203" width="21.7109375" style="164" bestFit="1" customWidth="1"/>
    <col min="8204" max="8448" width="11.42578125" style="164"/>
    <col min="8449" max="8450" width="4.28515625" style="164" customWidth="1"/>
    <col min="8451" max="8451" width="5.5703125" style="164" customWidth="1"/>
    <col min="8452" max="8452" width="5.28515625" style="164" customWidth="1"/>
    <col min="8453" max="8453" width="44.7109375" style="164" customWidth="1"/>
    <col min="8454" max="8454" width="15.85546875" style="164" bestFit="1" customWidth="1"/>
    <col min="8455" max="8455" width="17.28515625" style="164" customWidth="1"/>
    <col min="8456" max="8456" width="16.7109375" style="164" customWidth="1"/>
    <col min="8457" max="8457" width="11.42578125" style="164"/>
    <col min="8458" max="8458" width="16.28515625" style="164" bestFit="1" customWidth="1"/>
    <col min="8459" max="8459" width="21.7109375" style="164" bestFit="1" customWidth="1"/>
    <col min="8460" max="8704" width="11.42578125" style="164"/>
    <col min="8705" max="8706" width="4.28515625" style="164" customWidth="1"/>
    <col min="8707" max="8707" width="5.5703125" style="164" customWidth="1"/>
    <col min="8708" max="8708" width="5.28515625" style="164" customWidth="1"/>
    <col min="8709" max="8709" width="44.7109375" style="164" customWidth="1"/>
    <col min="8710" max="8710" width="15.85546875" style="164" bestFit="1" customWidth="1"/>
    <col min="8711" max="8711" width="17.28515625" style="164" customWidth="1"/>
    <col min="8712" max="8712" width="16.7109375" style="164" customWidth="1"/>
    <col min="8713" max="8713" width="11.42578125" style="164"/>
    <col min="8714" max="8714" width="16.28515625" style="164" bestFit="1" customWidth="1"/>
    <col min="8715" max="8715" width="21.7109375" style="164" bestFit="1" customWidth="1"/>
    <col min="8716" max="8960" width="11.42578125" style="164"/>
    <col min="8961" max="8962" width="4.28515625" style="164" customWidth="1"/>
    <col min="8963" max="8963" width="5.5703125" style="164" customWidth="1"/>
    <col min="8964" max="8964" width="5.28515625" style="164" customWidth="1"/>
    <col min="8965" max="8965" width="44.7109375" style="164" customWidth="1"/>
    <col min="8966" max="8966" width="15.85546875" style="164" bestFit="1" customWidth="1"/>
    <col min="8967" max="8967" width="17.28515625" style="164" customWidth="1"/>
    <col min="8968" max="8968" width="16.7109375" style="164" customWidth="1"/>
    <col min="8969" max="8969" width="11.42578125" style="164"/>
    <col min="8970" max="8970" width="16.28515625" style="164" bestFit="1" customWidth="1"/>
    <col min="8971" max="8971" width="21.7109375" style="164" bestFit="1" customWidth="1"/>
    <col min="8972" max="9216" width="11.42578125" style="164"/>
    <col min="9217" max="9218" width="4.28515625" style="164" customWidth="1"/>
    <col min="9219" max="9219" width="5.5703125" style="164" customWidth="1"/>
    <col min="9220" max="9220" width="5.28515625" style="164" customWidth="1"/>
    <col min="9221" max="9221" width="44.7109375" style="164" customWidth="1"/>
    <col min="9222" max="9222" width="15.85546875" style="164" bestFit="1" customWidth="1"/>
    <col min="9223" max="9223" width="17.28515625" style="164" customWidth="1"/>
    <col min="9224" max="9224" width="16.7109375" style="164" customWidth="1"/>
    <col min="9225" max="9225" width="11.42578125" style="164"/>
    <col min="9226" max="9226" width="16.28515625" style="164" bestFit="1" customWidth="1"/>
    <col min="9227" max="9227" width="21.7109375" style="164" bestFit="1" customWidth="1"/>
    <col min="9228" max="9472" width="11.42578125" style="164"/>
    <col min="9473" max="9474" width="4.28515625" style="164" customWidth="1"/>
    <col min="9475" max="9475" width="5.5703125" style="164" customWidth="1"/>
    <col min="9476" max="9476" width="5.28515625" style="164" customWidth="1"/>
    <col min="9477" max="9477" width="44.7109375" style="164" customWidth="1"/>
    <col min="9478" max="9478" width="15.85546875" style="164" bestFit="1" customWidth="1"/>
    <col min="9479" max="9479" width="17.28515625" style="164" customWidth="1"/>
    <col min="9480" max="9480" width="16.7109375" style="164" customWidth="1"/>
    <col min="9481" max="9481" width="11.42578125" style="164"/>
    <col min="9482" max="9482" width="16.28515625" style="164" bestFit="1" customWidth="1"/>
    <col min="9483" max="9483" width="21.7109375" style="164" bestFit="1" customWidth="1"/>
    <col min="9484" max="9728" width="11.42578125" style="164"/>
    <col min="9729" max="9730" width="4.28515625" style="164" customWidth="1"/>
    <col min="9731" max="9731" width="5.5703125" style="164" customWidth="1"/>
    <col min="9732" max="9732" width="5.28515625" style="164" customWidth="1"/>
    <col min="9733" max="9733" width="44.7109375" style="164" customWidth="1"/>
    <col min="9734" max="9734" width="15.85546875" style="164" bestFit="1" customWidth="1"/>
    <col min="9735" max="9735" width="17.28515625" style="164" customWidth="1"/>
    <col min="9736" max="9736" width="16.7109375" style="164" customWidth="1"/>
    <col min="9737" max="9737" width="11.42578125" style="164"/>
    <col min="9738" max="9738" width="16.28515625" style="164" bestFit="1" customWidth="1"/>
    <col min="9739" max="9739" width="21.7109375" style="164" bestFit="1" customWidth="1"/>
    <col min="9740" max="9984" width="11.42578125" style="164"/>
    <col min="9985" max="9986" width="4.28515625" style="164" customWidth="1"/>
    <col min="9987" max="9987" width="5.5703125" style="164" customWidth="1"/>
    <col min="9988" max="9988" width="5.28515625" style="164" customWidth="1"/>
    <col min="9989" max="9989" width="44.7109375" style="164" customWidth="1"/>
    <col min="9990" max="9990" width="15.85546875" style="164" bestFit="1" customWidth="1"/>
    <col min="9991" max="9991" width="17.28515625" style="164" customWidth="1"/>
    <col min="9992" max="9992" width="16.7109375" style="164" customWidth="1"/>
    <col min="9993" max="9993" width="11.42578125" style="164"/>
    <col min="9994" max="9994" width="16.28515625" style="164" bestFit="1" customWidth="1"/>
    <col min="9995" max="9995" width="21.7109375" style="164" bestFit="1" customWidth="1"/>
    <col min="9996" max="10240" width="11.42578125" style="164"/>
    <col min="10241" max="10242" width="4.28515625" style="164" customWidth="1"/>
    <col min="10243" max="10243" width="5.5703125" style="164" customWidth="1"/>
    <col min="10244" max="10244" width="5.28515625" style="164" customWidth="1"/>
    <col min="10245" max="10245" width="44.7109375" style="164" customWidth="1"/>
    <col min="10246" max="10246" width="15.85546875" style="164" bestFit="1" customWidth="1"/>
    <col min="10247" max="10247" width="17.28515625" style="164" customWidth="1"/>
    <col min="10248" max="10248" width="16.7109375" style="164" customWidth="1"/>
    <col min="10249" max="10249" width="11.42578125" style="164"/>
    <col min="10250" max="10250" width="16.28515625" style="164" bestFit="1" customWidth="1"/>
    <col min="10251" max="10251" width="21.7109375" style="164" bestFit="1" customWidth="1"/>
    <col min="10252" max="10496" width="11.42578125" style="164"/>
    <col min="10497" max="10498" width="4.28515625" style="164" customWidth="1"/>
    <col min="10499" max="10499" width="5.5703125" style="164" customWidth="1"/>
    <col min="10500" max="10500" width="5.28515625" style="164" customWidth="1"/>
    <col min="10501" max="10501" width="44.7109375" style="164" customWidth="1"/>
    <col min="10502" max="10502" width="15.85546875" style="164" bestFit="1" customWidth="1"/>
    <col min="10503" max="10503" width="17.28515625" style="164" customWidth="1"/>
    <col min="10504" max="10504" width="16.7109375" style="164" customWidth="1"/>
    <col min="10505" max="10505" width="11.42578125" style="164"/>
    <col min="10506" max="10506" width="16.28515625" style="164" bestFit="1" customWidth="1"/>
    <col min="10507" max="10507" width="21.7109375" style="164" bestFit="1" customWidth="1"/>
    <col min="10508" max="10752" width="11.42578125" style="164"/>
    <col min="10753" max="10754" width="4.28515625" style="164" customWidth="1"/>
    <col min="10755" max="10755" width="5.5703125" style="164" customWidth="1"/>
    <col min="10756" max="10756" width="5.28515625" style="164" customWidth="1"/>
    <col min="10757" max="10757" width="44.7109375" style="164" customWidth="1"/>
    <col min="10758" max="10758" width="15.85546875" style="164" bestFit="1" customWidth="1"/>
    <col min="10759" max="10759" width="17.28515625" style="164" customWidth="1"/>
    <col min="10760" max="10760" width="16.7109375" style="164" customWidth="1"/>
    <col min="10761" max="10761" width="11.42578125" style="164"/>
    <col min="10762" max="10762" width="16.28515625" style="164" bestFit="1" customWidth="1"/>
    <col min="10763" max="10763" width="21.7109375" style="164" bestFit="1" customWidth="1"/>
    <col min="10764" max="11008" width="11.42578125" style="164"/>
    <col min="11009" max="11010" width="4.28515625" style="164" customWidth="1"/>
    <col min="11011" max="11011" width="5.5703125" style="164" customWidth="1"/>
    <col min="11012" max="11012" width="5.28515625" style="164" customWidth="1"/>
    <col min="11013" max="11013" width="44.7109375" style="164" customWidth="1"/>
    <col min="11014" max="11014" width="15.85546875" style="164" bestFit="1" customWidth="1"/>
    <col min="11015" max="11015" width="17.28515625" style="164" customWidth="1"/>
    <col min="11016" max="11016" width="16.7109375" style="164" customWidth="1"/>
    <col min="11017" max="11017" width="11.42578125" style="164"/>
    <col min="11018" max="11018" width="16.28515625" style="164" bestFit="1" customWidth="1"/>
    <col min="11019" max="11019" width="21.7109375" style="164" bestFit="1" customWidth="1"/>
    <col min="11020" max="11264" width="11.42578125" style="164"/>
    <col min="11265" max="11266" width="4.28515625" style="164" customWidth="1"/>
    <col min="11267" max="11267" width="5.5703125" style="164" customWidth="1"/>
    <col min="11268" max="11268" width="5.28515625" style="164" customWidth="1"/>
    <col min="11269" max="11269" width="44.7109375" style="164" customWidth="1"/>
    <col min="11270" max="11270" width="15.85546875" style="164" bestFit="1" customWidth="1"/>
    <col min="11271" max="11271" width="17.28515625" style="164" customWidth="1"/>
    <col min="11272" max="11272" width="16.7109375" style="164" customWidth="1"/>
    <col min="11273" max="11273" width="11.42578125" style="164"/>
    <col min="11274" max="11274" width="16.28515625" style="164" bestFit="1" customWidth="1"/>
    <col min="11275" max="11275" width="21.7109375" style="164" bestFit="1" customWidth="1"/>
    <col min="11276" max="11520" width="11.42578125" style="164"/>
    <col min="11521" max="11522" width="4.28515625" style="164" customWidth="1"/>
    <col min="11523" max="11523" width="5.5703125" style="164" customWidth="1"/>
    <col min="11524" max="11524" width="5.28515625" style="164" customWidth="1"/>
    <col min="11525" max="11525" width="44.7109375" style="164" customWidth="1"/>
    <col min="11526" max="11526" width="15.85546875" style="164" bestFit="1" customWidth="1"/>
    <col min="11527" max="11527" width="17.28515625" style="164" customWidth="1"/>
    <col min="11528" max="11528" width="16.7109375" style="164" customWidth="1"/>
    <col min="11529" max="11529" width="11.42578125" style="164"/>
    <col min="11530" max="11530" width="16.28515625" style="164" bestFit="1" customWidth="1"/>
    <col min="11531" max="11531" width="21.7109375" style="164" bestFit="1" customWidth="1"/>
    <col min="11532" max="11776" width="11.42578125" style="164"/>
    <col min="11777" max="11778" width="4.28515625" style="164" customWidth="1"/>
    <col min="11779" max="11779" width="5.5703125" style="164" customWidth="1"/>
    <col min="11780" max="11780" width="5.28515625" style="164" customWidth="1"/>
    <col min="11781" max="11781" width="44.7109375" style="164" customWidth="1"/>
    <col min="11782" max="11782" width="15.85546875" style="164" bestFit="1" customWidth="1"/>
    <col min="11783" max="11783" width="17.28515625" style="164" customWidth="1"/>
    <col min="11784" max="11784" width="16.7109375" style="164" customWidth="1"/>
    <col min="11785" max="11785" width="11.42578125" style="164"/>
    <col min="11786" max="11786" width="16.28515625" style="164" bestFit="1" customWidth="1"/>
    <col min="11787" max="11787" width="21.7109375" style="164" bestFit="1" customWidth="1"/>
    <col min="11788" max="12032" width="11.42578125" style="164"/>
    <col min="12033" max="12034" width="4.28515625" style="164" customWidth="1"/>
    <col min="12035" max="12035" width="5.5703125" style="164" customWidth="1"/>
    <col min="12036" max="12036" width="5.28515625" style="164" customWidth="1"/>
    <col min="12037" max="12037" width="44.7109375" style="164" customWidth="1"/>
    <col min="12038" max="12038" width="15.85546875" style="164" bestFit="1" customWidth="1"/>
    <col min="12039" max="12039" width="17.28515625" style="164" customWidth="1"/>
    <col min="12040" max="12040" width="16.7109375" style="164" customWidth="1"/>
    <col min="12041" max="12041" width="11.42578125" style="164"/>
    <col min="12042" max="12042" width="16.28515625" style="164" bestFit="1" customWidth="1"/>
    <col min="12043" max="12043" width="21.7109375" style="164" bestFit="1" customWidth="1"/>
    <col min="12044" max="12288" width="11.42578125" style="164"/>
    <col min="12289" max="12290" width="4.28515625" style="164" customWidth="1"/>
    <col min="12291" max="12291" width="5.5703125" style="164" customWidth="1"/>
    <col min="12292" max="12292" width="5.28515625" style="164" customWidth="1"/>
    <col min="12293" max="12293" width="44.7109375" style="164" customWidth="1"/>
    <col min="12294" max="12294" width="15.85546875" style="164" bestFit="1" customWidth="1"/>
    <col min="12295" max="12295" width="17.28515625" style="164" customWidth="1"/>
    <col min="12296" max="12296" width="16.7109375" style="164" customWidth="1"/>
    <col min="12297" max="12297" width="11.42578125" style="164"/>
    <col min="12298" max="12298" width="16.28515625" style="164" bestFit="1" customWidth="1"/>
    <col min="12299" max="12299" width="21.7109375" style="164" bestFit="1" customWidth="1"/>
    <col min="12300" max="12544" width="11.42578125" style="164"/>
    <col min="12545" max="12546" width="4.28515625" style="164" customWidth="1"/>
    <col min="12547" max="12547" width="5.5703125" style="164" customWidth="1"/>
    <col min="12548" max="12548" width="5.28515625" style="164" customWidth="1"/>
    <col min="12549" max="12549" width="44.7109375" style="164" customWidth="1"/>
    <col min="12550" max="12550" width="15.85546875" style="164" bestFit="1" customWidth="1"/>
    <col min="12551" max="12551" width="17.28515625" style="164" customWidth="1"/>
    <col min="12552" max="12552" width="16.7109375" style="164" customWidth="1"/>
    <col min="12553" max="12553" width="11.42578125" style="164"/>
    <col min="12554" max="12554" width="16.28515625" style="164" bestFit="1" customWidth="1"/>
    <col min="12555" max="12555" width="21.7109375" style="164" bestFit="1" customWidth="1"/>
    <col min="12556" max="12800" width="11.42578125" style="164"/>
    <col min="12801" max="12802" width="4.28515625" style="164" customWidth="1"/>
    <col min="12803" max="12803" width="5.5703125" style="164" customWidth="1"/>
    <col min="12804" max="12804" width="5.28515625" style="164" customWidth="1"/>
    <col min="12805" max="12805" width="44.7109375" style="164" customWidth="1"/>
    <col min="12806" max="12806" width="15.85546875" style="164" bestFit="1" customWidth="1"/>
    <col min="12807" max="12807" width="17.28515625" style="164" customWidth="1"/>
    <col min="12808" max="12808" width="16.7109375" style="164" customWidth="1"/>
    <col min="12809" max="12809" width="11.42578125" style="164"/>
    <col min="12810" max="12810" width="16.28515625" style="164" bestFit="1" customWidth="1"/>
    <col min="12811" max="12811" width="21.7109375" style="164" bestFit="1" customWidth="1"/>
    <col min="12812" max="13056" width="11.42578125" style="164"/>
    <col min="13057" max="13058" width="4.28515625" style="164" customWidth="1"/>
    <col min="13059" max="13059" width="5.5703125" style="164" customWidth="1"/>
    <col min="13060" max="13060" width="5.28515625" style="164" customWidth="1"/>
    <col min="13061" max="13061" width="44.7109375" style="164" customWidth="1"/>
    <col min="13062" max="13062" width="15.85546875" style="164" bestFit="1" customWidth="1"/>
    <col min="13063" max="13063" width="17.28515625" style="164" customWidth="1"/>
    <col min="13064" max="13064" width="16.7109375" style="164" customWidth="1"/>
    <col min="13065" max="13065" width="11.42578125" style="164"/>
    <col min="13066" max="13066" width="16.28515625" style="164" bestFit="1" customWidth="1"/>
    <col min="13067" max="13067" width="21.7109375" style="164" bestFit="1" customWidth="1"/>
    <col min="13068" max="13312" width="11.42578125" style="164"/>
    <col min="13313" max="13314" width="4.28515625" style="164" customWidth="1"/>
    <col min="13315" max="13315" width="5.5703125" style="164" customWidth="1"/>
    <col min="13316" max="13316" width="5.28515625" style="164" customWidth="1"/>
    <col min="13317" max="13317" width="44.7109375" style="164" customWidth="1"/>
    <col min="13318" max="13318" width="15.85546875" style="164" bestFit="1" customWidth="1"/>
    <col min="13319" max="13319" width="17.28515625" style="164" customWidth="1"/>
    <col min="13320" max="13320" width="16.7109375" style="164" customWidth="1"/>
    <col min="13321" max="13321" width="11.42578125" style="164"/>
    <col min="13322" max="13322" width="16.28515625" style="164" bestFit="1" customWidth="1"/>
    <col min="13323" max="13323" width="21.7109375" style="164" bestFit="1" customWidth="1"/>
    <col min="13324" max="13568" width="11.42578125" style="164"/>
    <col min="13569" max="13570" width="4.28515625" style="164" customWidth="1"/>
    <col min="13571" max="13571" width="5.5703125" style="164" customWidth="1"/>
    <col min="13572" max="13572" width="5.28515625" style="164" customWidth="1"/>
    <col min="13573" max="13573" width="44.7109375" style="164" customWidth="1"/>
    <col min="13574" max="13574" width="15.85546875" style="164" bestFit="1" customWidth="1"/>
    <col min="13575" max="13575" width="17.28515625" style="164" customWidth="1"/>
    <col min="13576" max="13576" width="16.7109375" style="164" customWidth="1"/>
    <col min="13577" max="13577" width="11.42578125" style="164"/>
    <col min="13578" max="13578" width="16.28515625" style="164" bestFit="1" customWidth="1"/>
    <col min="13579" max="13579" width="21.7109375" style="164" bestFit="1" customWidth="1"/>
    <col min="13580" max="13824" width="11.42578125" style="164"/>
    <col min="13825" max="13826" width="4.28515625" style="164" customWidth="1"/>
    <col min="13827" max="13827" width="5.5703125" style="164" customWidth="1"/>
    <col min="13828" max="13828" width="5.28515625" style="164" customWidth="1"/>
    <col min="13829" max="13829" width="44.7109375" style="164" customWidth="1"/>
    <col min="13830" max="13830" width="15.85546875" style="164" bestFit="1" customWidth="1"/>
    <col min="13831" max="13831" width="17.28515625" style="164" customWidth="1"/>
    <col min="13832" max="13832" width="16.7109375" style="164" customWidth="1"/>
    <col min="13833" max="13833" width="11.42578125" style="164"/>
    <col min="13834" max="13834" width="16.28515625" style="164" bestFit="1" customWidth="1"/>
    <col min="13835" max="13835" width="21.7109375" style="164" bestFit="1" customWidth="1"/>
    <col min="13836" max="14080" width="11.42578125" style="164"/>
    <col min="14081" max="14082" width="4.28515625" style="164" customWidth="1"/>
    <col min="14083" max="14083" width="5.5703125" style="164" customWidth="1"/>
    <col min="14084" max="14084" width="5.28515625" style="164" customWidth="1"/>
    <col min="14085" max="14085" width="44.7109375" style="164" customWidth="1"/>
    <col min="14086" max="14086" width="15.85546875" style="164" bestFit="1" customWidth="1"/>
    <col min="14087" max="14087" width="17.28515625" style="164" customWidth="1"/>
    <col min="14088" max="14088" width="16.7109375" style="164" customWidth="1"/>
    <col min="14089" max="14089" width="11.42578125" style="164"/>
    <col min="14090" max="14090" width="16.28515625" style="164" bestFit="1" customWidth="1"/>
    <col min="14091" max="14091" width="21.7109375" style="164" bestFit="1" customWidth="1"/>
    <col min="14092" max="14336" width="11.42578125" style="164"/>
    <col min="14337" max="14338" width="4.28515625" style="164" customWidth="1"/>
    <col min="14339" max="14339" width="5.5703125" style="164" customWidth="1"/>
    <col min="14340" max="14340" width="5.28515625" style="164" customWidth="1"/>
    <col min="14341" max="14341" width="44.7109375" style="164" customWidth="1"/>
    <col min="14342" max="14342" width="15.85546875" style="164" bestFit="1" customWidth="1"/>
    <col min="14343" max="14343" width="17.28515625" style="164" customWidth="1"/>
    <col min="14344" max="14344" width="16.7109375" style="164" customWidth="1"/>
    <col min="14345" max="14345" width="11.42578125" style="164"/>
    <col min="14346" max="14346" width="16.28515625" style="164" bestFit="1" customWidth="1"/>
    <col min="14347" max="14347" width="21.7109375" style="164" bestFit="1" customWidth="1"/>
    <col min="14348" max="14592" width="11.42578125" style="164"/>
    <col min="14593" max="14594" width="4.28515625" style="164" customWidth="1"/>
    <col min="14595" max="14595" width="5.5703125" style="164" customWidth="1"/>
    <col min="14596" max="14596" width="5.28515625" style="164" customWidth="1"/>
    <col min="14597" max="14597" width="44.7109375" style="164" customWidth="1"/>
    <col min="14598" max="14598" width="15.85546875" style="164" bestFit="1" customWidth="1"/>
    <col min="14599" max="14599" width="17.28515625" style="164" customWidth="1"/>
    <col min="14600" max="14600" width="16.7109375" style="164" customWidth="1"/>
    <col min="14601" max="14601" width="11.42578125" style="164"/>
    <col min="14602" max="14602" width="16.28515625" style="164" bestFit="1" customWidth="1"/>
    <col min="14603" max="14603" width="21.7109375" style="164" bestFit="1" customWidth="1"/>
    <col min="14604" max="14848" width="11.42578125" style="164"/>
    <col min="14849" max="14850" width="4.28515625" style="164" customWidth="1"/>
    <col min="14851" max="14851" width="5.5703125" style="164" customWidth="1"/>
    <col min="14852" max="14852" width="5.28515625" style="164" customWidth="1"/>
    <col min="14853" max="14853" width="44.7109375" style="164" customWidth="1"/>
    <col min="14854" max="14854" width="15.85546875" style="164" bestFit="1" customWidth="1"/>
    <col min="14855" max="14855" width="17.28515625" style="164" customWidth="1"/>
    <col min="14856" max="14856" width="16.7109375" style="164" customWidth="1"/>
    <col min="14857" max="14857" width="11.42578125" style="164"/>
    <col min="14858" max="14858" width="16.28515625" style="164" bestFit="1" customWidth="1"/>
    <col min="14859" max="14859" width="21.7109375" style="164" bestFit="1" customWidth="1"/>
    <col min="14860" max="15104" width="11.42578125" style="164"/>
    <col min="15105" max="15106" width="4.28515625" style="164" customWidth="1"/>
    <col min="15107" max="15107" width="5.5703125" style="164" customWidth="1"/>
    <col min="15108" max="15108" width="5.28515625" style="164" customWidth="1"/>
    <col min="15109" max="15109" width="44.7109375" style="164" customWidth="1"/>
    <col min="15110" max="15110" width="15.85546875" style="164" bestFit="1" customWidth="1"/>
    <col min="15111" max="15111" width="17.28515625" style="164" customWidth="1"/>
    <col min="15112" max="15112" width="16.7109375" style="164" customWidth="1"/>
    <col min="15113" max="15113" width="11.42578125" style="164"/>
    <col min="15114" max="15114" width="16.28515625" style="164" bestFit="1" customWidth="1"/>
    <col min="15115" max="15115" width="21.7109375" style="164" bestFit="1" customWidth="1"/>
    <col min="15116" max="15360" width="11.42578125" style="164"/>
    <col min="15361" max="15362" width="4.28515625" style="164" customWidth="1"/>
    <col min="15363" max="15363" width="5.5703125" style="164" customWidth="1"/>
    <col min="15364" max="15364" width="5.28515625" style="164" customWidth="1"/>
    <col min="15365" max="15365" width="44.7109375" style="164" customWidth="1"/>
    <col min="15366" max="15366" width="15.85546875" style="164" bestFit="1" customWidth="1"/>
    <col min="15367" max="15367" width="17.28515625" style="164" customWidth="1"/>
    <col min="15368" max="15368" width="16.7109375" style="164" customWidth="1"/>
    <col min="15369" max="15369" width="11.42578125" style="164"/>
    <col min="15370" max="15370" width="16.28515625" style="164" bestFit="1" customWidth="1"/>
    <col min="15371" max="15371" width="21.7109375" style="164" bestFit="1" customWidth="1"/>
    <col min="15372" max="15616" width="11.42578125" style="164"/>
    <col min="15617" max="15618" width="4.28515625" style="164" customWidth="1"/>
    <col min="15619" max="15619" width="5.5703125" style="164" customWidth="1"/>
    <col min="15620" max="15620" width="5.28515625" style="164" customWidth="1"/>
    <col min="15621" max="15621" width="44.7109375" style="164" customWidth="1"/>
    <col min="15622" max="15622" width="15.85546875" style="164" bestFit="1" customWidth="1"/>
    <col min="15623" max="15623" width="17.28515625" style="164" customWidth="1"/>
    <col min="15624" max="15624" width="16.7109375" style="164" customWidth="1"/>
    <col min="15625" max="15625" width="11.42578125" style="164"/>
    <col min="15626" max="15626" width="16.28515625" style="164" bestFit="1" customWidth="1"/>
    <col min="15627" max="15627" width="21.7109375" style="164" bestFit="1" customWidth="1"/>
    <col min="15628" max="15872" width="11.42578125" style="164"/>
    <col min="15873" max="15874" width="4.28515625" style="164" customWidth="1"/>
    <col min="15875" max="15875" width="5.5703125" style="164" customWidth="1"/>
    <col min="15876" max="15876" width="5.28515625" style="164" customWidth="1"/>
    <col min="15877" max="15877" width="44.7109375" style="164" customWidth="1"/>
    <col min="15878" max="15878" width="15.85546875" style="164" bestFit="1" customWidth="1"/>
    <col min="15879" max="15879" width="17.28515625" style="164" customWidth="1"/>
    <col min="15880" max="15880" width="16.7109375" style="164" customWidth="1"/>
    <col min="15881" max="15881" width="11.42578125" style="164"/>
    <col min="15882" max="15882" width="16.28515625" style="164" bestFit="1" customWidth="1"/>
    <col min="15883" max="15883" width="21.7109375" style="164" bestFit="1" customWidth="1"/>
    <col min="15884" max="16128" width="11.42578125" style="164"/>
    <col min="16129" max="16130" width="4.28515625" style="164" customWidth="1"/>
    <col min="16131" max="16131" width="5.5703125" style="164" customWidth="1"/>
    <col min="16132" max="16132" width="5.28515625" style="164" customWidth="1"/>
    <col min="16133" max="16133" width="44.7109375" style="164" customWidth="1"/>
    <col min="16134" max="16134" width="15.85546875" style="164" bestFit="1" customWidth="1"/>
    <col min="16135" max="16135" width="17.28515625" style="164" customWidth="1"/>
    <col min="16136" max="16136" width="16.7109375" style="164" customWidth="1"/>
    <col min="16137" max="16137" width="11.42578125" style="164"/>
    <col min="16138" max="16138" width="16.28515625" style="164" bestFit="1" customWidth="1"/>
    <col min="16139" max="16139" width="21.7109375" style="164" bestFit="1" customWidth="1"/>
    <col min="16140" max="16384" width="11.42578125" style="164"/>
  </cols>
  <sheetData>
    <row r="1" spans="1:16" ht="3.75" customHeight="1"/>
    <row r="2" spans="1:16" ht="15" hidden="1">
      <c r="A2" s="188"/>
      <c r="B2" s="188"/>
      <c r="C2" s="188"/>
      <c r="D2" s="188"/>
      <c r="E2" s="188"/>
      <c r="F2" s="188"/>
      <c r="G2" s="188"/>
      <c r="H2" s="188"/>
    </row>
    <row r="3" spans="1:16" s="165" customFormat="1" ht="15.75" customHeight="1">
      <c r="A3" s="233" t="s">
        <v>83</v>
      </c>
      <c r="B3" s="234"/>
      <c r="C3" s="234"/>
      <c r="D3" s="234"/>
      <c r="E3" s="234"/>
      <c r="F3" s="234"/>
      <c r="G3" s="234"/>
      <c r="H3" s="234"/>
      <c r="I3" s="234"/>
      <c r="J3" s="234"/>
      <c r="N3" s="166"/>
      <c r="O3" s="166"/>
      <c r="P3" s="166"/>
    </row>
    <row r="4" spans="1:16" s="165" customFormat="1" ht="18">
      <c r="A4" s="235" t="s">
        <v>84</v>
      </c>
      <c r="B4" s="235"/>
      <c r="C4" s="235"/>
      <c r="D4" s="235"/>
      <c r="E4" s="235"/>
      <c r="F4" s="235"/>
      <c r="G4" s="235"/>
      <c r="H4" s="235"/>
      <c r="I4" s="235"/>
      <c r="J4" s="235"/>
      <c r="N4" s="166"/>
      <c r="O4" s="166"/>
      <c r="P4" s="166"/>
    </row>
    <row r="5" spans="1:16" s="165" customFormat="1" ht="12" customHeight="1">
      <c r="A5" s="236"/>
      <c r="B5" s="237"/>
      <c r="C5" s="237"/>
      <c r="D5" s="238"/>
      <c r="E5" s="239"/>
      <c r="F5" s="237"/>
      <c r="G5" s="240"/>
      <c r="H5" s="240"/>
      <c r="I5" s="240"/>
      <c r="J5" s="240"/>
      <c r="N5" s="166"/>
      <c r="O5" s="166"/>
      <c r="P5" s="166"/>
    </row>
    <row r="6" spans="1:16" s="167" customFormat="1" ht="14.25" customHeight="1">
      <c r="A6" s="241" t="s">
        <v>85</v>
      </c>
      <c r="B6" s="241"/>
      <c r="C6" s="241"/>
      <c r="D6" s="241"/>
      <c r="E6" s="241"/>
      <c r="F6" s="241"/>
      <c r="G6" s="241"/>
      <c r="H6" s="241"/>
      <c r="I6" s="241"/>
      <c r="J6" s="241"/>
      <c r="N6" s="168"/>
      <c r="O6" s="168"/>
      <c r="P6" s="168"/>
    </row>
    <row r="7" spans="1:16" s="167" customFormat="1" ht="18.75" customHeight="1">
      <c r="A7" s="241" t="s">
        <v>111</v>
      </c>
      <c r="B7" s="242"/>
      <c r="C7" s="242"/>
      <c r="D7" s="243"/>
      <c r="E7" s="243"/>
      <c r="F7" s="243"/>
      <c r="G7" s="243"/>
      <c r="H7" s="243"/>
      <c r="I7" s="243"/>
      <c r="J7" s="243"/>
      <c r="N7" s="168"/>
      <c r="O7" s="168"/>
      <c r="P7" s="168"/>
    </row>
    <row r="8" spans="1:16" s="167" customFormat="1" ht="20.25" customHeight="1">
      <c r="A8" s="241" t="s">
        <v>112</v>
      </c>
      <c r="B8" s="241"/>
      <c r="C8" s="241"/>
      <c r="D8" s="243"/>
      <c r="E8" s="243"/>
      <c r="F8" s="243"/>
      <c r="G8" s="243"/>
      <c r="H8" s="243"/>
      <c r="I8" s="243"/>
      <c r="J8" s="243"/>
      <c r="N8" s="168"/>
      <c r="O8" s="168"/>
      <c r="P8" s="168"/>
    </row>
    <row r="9" spans="1:16" ht="56.25" customHeight="1">
      <c r="A9" s="244" t="s">
        <v>110</v>
      </c>
      <c r="B9" s="244"/>
      <c r="C9" s="244"/>
      <c r="D9" s="244"/>
      <c r="E9" s="244"/>
      <c r="F9" s="244"/>
      <c r="G9" s="244"/>
      <c r="H9" s="244"/>
      <c r="I9" s="245"/>
      <c r="J9" s="245"/>
    </row>
    <row r="10" spans="1:16" s="161" customFormat="1" ht="17.25" customHeight="1">
      <c r="A10" s="244" t="s">
        <v>70</v>
      </c>
      <c r="B10" s="244"/>
      <c r="C10" s="244"/>
      <c r="D10" s="244"/>
      <c r="E10" s="244"/>
      <c r="F10" s="244"/>
      <c r="G10" s="246"/>
      <c r="H10" s="246"/>
      <c r="I10" s="247"/>
      <c r="J10" s="247"/>
      <c r="K10" s="176"/>
      <c r="L10" s="176"/>
      <c r="M10" s="176"/>
    </row>
    <row r="11" spans="1:16" ht="6.75" customHeight="1">
      <c r="A11" s="248"/>
      <c r="B11" s="249"/>
      <c r="C11" s="249"/>
      <c r="D11" s="249"/>
      <c r="E11" s="249"/>
      <c r="F11" s="245"/>
      <c r="G11" s="245"/>
      <c r="H11" s="245"/>
      <c r="I11" s="245"/>
      <c r="J11" s="245"/>
    </row>
    <row r="12" spans="1:16" ht="44.25" customHeight="1">
      <c r="A12" s="250"/>
      <c r="B12" s="251"/>
      <c r="C12" s="251"/>
      <c r="D12" s="252"/>
      <c r="E12" s="253"/>
      <c r="F12" s="254" t="s">
        <v>87</v>
      </c>
      <c r="G12" s="254" t="s">
        <v>101</v>
      </c>
      <c r="H12" s="254" t="s">
        <v>88</v>
      </c>
      <c r="I12" s="255"/>
      <c r="J12" s="245"/>
    </row>
    <row r="13" spans="1:16" ht="27.75" customHeight="1">
      <c r="A13" s="256" t="s">
        <v>71</v>
      </c>
      <c r="B13" s="257"/>
      <c r="C13" s="257"/>
      <c r="D13" s="257"/>
      <c r="E13" s="258"/>
      <c r="F13" s="259">
        <f>+F14+F15</f>
        <v>18868425</v>
      </c>
      <c r="G13" s="259">
        <f>+G14+G15</f>
        <v>18734425</v>
      </c>
      <c r="H13" s="259">
        <f>+G13-F13</f>
        <v>-134000</v>
      </c>
      <c r="I13" s="260"/>
      <c r="J13" s="261"/>
    </row>
    <row r="14" spans="1:16" ht="22.5" customHeight="1">
      <c r="A14" s="262" t="s">
        <v>72</v>
      </c>
      <c r="B14" s="263"/>
      <c r="C14" s="263"/>
      <c r="D14" s="263"/>
      <c r="E14" s="264"/>
      <c r="F14" s="265">
        <f>+'FP Ril ukupni'!E17-'FP Ril ukupni'!E16</f>
        <v>18868425</v>
      </c>
      <c r="G14" s="265">
        <f>+'FP Ril ukupni'!F17-'FP Ril ukupni'!F16</f>
        <v>18734425</v>
      </c>
      <c r="H14" s="259">
        <f t="shared" ref="H14:H19" si="0">+G14-F14</f>
        <v>-134000</v>
      </c>
      <c r="I14" s="245"/>
      <c r="J14" s="245"/>
    </row>
    <row r="15" spans="1:16" ht="22.5" customHeight="1">
      <c r="A15" s="266" t="s">
        <v>73</v>
      </c>
      <c r="B15" s="264"/>
      <c r="C15" s="264"/>
      <c r="D15" s="264"/>
      <c r="E15" s="264"/>
      <c r="F15" s="265">
        <f>+'FP Ril ukupni'!E13</f>
        <v>0</v>
      </c>
      <c r="G15" s="265">
        <f>+'FP Ril ukupni'!F13</f>
        <v>0</v>
      </c>
      <c r="H15" s="259">
        <f t="shared" si="0"/>
        <v>0</v>
      </c>
      <c r="I15" s="245"/>
      <c r="J15" s="245"/>
    </row>
    <row r="16" spans="1:16" ht="22.5" customHeight="1">
      <c r="A16" s="267" t="s">
        <v>74</v>
      </c>
      <c r="B16" s="268"/>
      <c r="C16" s="268"/>
      <c r="D16" s="268"/>
      <c r="E16" s="268"/>
      <c r="F16" s="259">
        <f>+F17+F18</f>
        <v>18995310</v>
      </c>
      <c r="G16" s="259">
        <f>+G17+G18</f>
        <v>18838656</v>
      </c>
      <c r="H16" s="259">
        <f t="shared" si="0"/>
        <v>-156654</v>
      </c>
      <c r="I16" s="261"/>
      <c r="J16" s="245"/>
    </row>
    <row r="17" spans="1:13" ht="22.5" customHeight="1">
      <c r="A17" s="269" t="s">
        <v>75</v>
      </c>
      <c r="B17" s="263"/>
      <c r="C17" s="263"/>
      <c r="D17" s="263"/>
      <c r="E17" s="270"/>
      <c r="F17" s="265">
        <f>+'FP Ril ukupni'!C23+'FP Ril ukupni'!C28+'FP Ril ukupni'!C34+'FP Ril ukupni'!C36+'FP Ril ukupni'!C38</f>
        <v>10324002</v>
      </c>
      <c r="G17" s="265">
        <f>+'FP Ril ukupni'!D48</f>
        <v>10290715</v>
      </c>
      <c r="H17" s="259">
        <f t="shared" si="0"/>
        <v>-33287</v>
      </c>
      <c r="I17" s="261"/>
      <c r="J17" s="261"/>
    </row>
    <row r="18" spans="1:13" ht="22.5" customHeight="1">
      <c r="A18" s="271" t="s">
        <v>76</v>
      </c>
      <c r="B18" s="264"/>
      <c r="C18" s="264"/>
      <c r="D18" s="264"/>
      <c r="E18" s="264"/>
      <c r="F18" s="265">
        <f>+'FP Ril ukupni'!C39</f>
        <v>8671308</v>
      </c>
      <c r="G18" s="265">
        <f>+'FP Ril ukupni'!D49</f>
        <v>8547941</v>
      </c>
      <c r="H18" s="259">
        <f t="shared" si="0"/>
        <v>-123367</v>
      </c>
      <c r="I18" s="261"/>
      <c r="J18" s="261"/>
    </row>
    <row r="19" spans="1:13" ht="22.5" customHeight="1">
      <c r="A19" s="272" t="s">
        <v>77</v>
      </c>
      <c r="B19" s="257"/>
      <c r="C19" s="257"/>
      <c r="D19" s="257"/>
      <c r="E19" s="257"/>
      <c r="F19" s="273">
        <f>+F13-F16</f>
        <v>-126885</v>
      </c>
      <c r="G19" s="273">
        <f>+G13-G16</f>
        <v>-104231</v>
      </c>
      <c r="H19" s="259">
        <f t="shared" si="0"/>
        <v>22654</v>
      </c>
      <c r="I19" s="245"/>
      <c r="J19" s="261"/>
    </row>
    <row r="20" spans="1:13" ht="25.5" customHeight="1">
      <c r="A20" s="244"/>
      <c r="B20" s="274"/>
      <c r="C20" s="274"/>
      <c r="D20" s="274"/>
      <c r="E20" s="274"/>
      <c r="F20" s="275"/>
      <c r="G20" s="275"/>
      <c r="H20" s="275"/>
      <c r="I20" s="245"/>
      <c r="J20" s="245"/>
    </row>
    <row r="21" spans="1:13" ht="115.5" customHeight="1">
      <c r="A21" s="250"/>
      <c r="B21" s="251"/>
      <c r="C21" s="251"/>
      <c r="D21" s="252"/>
      <c r="E21" s="253"/>
      <c r="F21" s="276" t="s">
        <v>87</v>
      </c>
      <c r="G21" s="276" t="s">
        <v>101</v>
      </c>
      <c r="H21" s="277" t="s">
        <v>97</v>
      </c>
      <c r="I21" s="278" t="s">
        <v>95</v>
      </c>
      <c r="J21" s="245"/>
      <c r="K21" s="164"/>
      <c r="L21" s="164"/>
      <c r="M21" s="164"/>
    </row>
    <row r="22" spans="1:13" ht="30.75" customHeight="1">
      <c r="A22" s="279" t="s">
        <v>91</v>
      </c>
      <c r="B22" s="280"/>
      <c r="C22" s="280"/>
      <c r="D22" s="280"/>
      <c r="E22" s="281"/>
      <c r="F22" s="282">
        <v>-429601</v>
      </c>
      <c r="G22" s="283">
        <f>-464251+34650</f>
        <v>-429601</v>
      </c>
      <c r="H22" s="284">
        <v>0</v>
      </c>
      <c r="I22" s="285">
        <f>+G22-H22</f>
        <v>-429601</v>
      </c>
      <c r="J22" s="245"/>
      <c r="M22" s="164"/>
    </row>
    <row r="23" spans="1:13" s="169" customFormat="1" ht="27.75" customHeight="1">
      <c r="A23" s="279" t="s">
        <v>92</v>
      </c>
      <c r="B23" s="280"/>
      <c r="C23" s="280"/>
      <c r="D23" s="280"/>
      <c r="E23" s="281"/>
      <c r="F23" s="282">
        <v>-22654</v>
      </c>
      <c r="G23" s="283">
        <v>-22654</v>
      </c>
      <c r="H23" s="284">
        <f>+G23</f>
        <v>-22654</v>
      </c>
      <c r="I23" s="285">
        <f t="shared" ref="I23:I26" si="1">+G23-H23</f>
        <v>0</v>
      </c>
      <c r="J23" s="245"/>
      <c r="K23" s="175"/>
      <c r="L23" s="175"/>
    </row>
    <row r="24" spans="1:13" s="169" customFormat="1" ht="29.25" customHeight="1">
      <c r="A24" s="279" t="s">
        <v>93</v>
      </c>
      <c r="B24" s="280"/>
      <c r="C24" s="280"/>
      <c r="D24" s="280"/>
      <c r="E24" s="281"/>
      <c r="F24" s="282">
        <v>123515</v>
      </c>
      <c r="G24" s="283">
        <v>123515</v>
      </c>
      <c r="H24" s="284">
        <f>+G24</f>
        <v>123515</v>
      </c>
      <c r="I24" s="285">
        <f t="shared" si="1"/>
        <v>0</v>
      </c>
      <c r="J24" s="245"/>
      <c r="K24" s="175"/>
      <c r="L24" s="175"/>
    </row>
    <row r="25" spans="1:13" s="169" customFormat="1" ht="29.25" customHeight="1">
      <c r="A25" s="279" t="s">
        <v>94</v>
      </c>
      <c r="B25" s="280"/>
      <c r="C25" s="280"/>
      <c r="D25" s="280"/>
      <c r="E25" s="281"/>
      <c r="F25" s="282">
        <v>26024</v>
      </c>
      <c r="G25" s="283">
        <f>15014+11010</f>
        <v>26024</v>
      </c>
      <c r="H25" s="284">
        <f>+G25</f>
        <v>26024</v>
      </c>
      <c r="I25" s="285">
        <f t="shared" si="1"/>
        <v>0</v>
      </c>
      <c r="J25" s="245"/>
      <c r="K25" s="175"/>
      <c r="L25" s="175"/>
    </row>
    <row r="26" spans="1:13" ht="29.25" customHeight="1">
      <c r="A26" s="286" t="s">
        <v>96</v>
      </c>
      <c r="B26" s="287"/>
      <c r="C26" s="287"/>
      <c r="D26" s="287"/>
      <c r="E26" s="288"/>
      <c r="F26" s="289">
        <v>-302716</v>
      </c>
      <c r="G26" s="289">
        <f>SUM(G22:G25)</f>
        <v>-302716</v>
      </c>
      <c r="H26" s="290">
        <f>SUM(H22:H25)</f>
        <v>126885</v>
      </c>
      <c r="I26" s="285">
        <f t="shared" si="1"/>
        <v>-429601</v>
      </c>
      <c r="J26" s="245"/>
      <c r="M26" s="164"/>
    </row>
    <row r="27" spans="1:13" s="2" customFormat="1" ht="15.75" customHeight="1">
      <c r="A27" s="291"/>
      <c r="B27" s="274"/>
      <c r="C27" s="274"/>
      <c r="D27" s="274"/>
      <c r="E27" s="274"/>
      <c r="F27" s="275"/>
      <c r="G27" s="275"/>
      <c r="H27" s="275"/>
      <c r="I27" s="292"/>
      <c r="J27" s="293"/>
      <c r="K27" s="177"/>
      <c r="L27" s="177"/>
      <c r="M27" s="177"/>
    </row>
    <row r="28" spans="1:13" s="60" customFormat="1" ht="21.75" customHeight="1">
      <c r="A28" s="294" t="s">
        <v>61</v>
      </c>
      <c r="B28" s="295"/>
      <c r="C28" s="295"/>
      <c r="D28" s="295"/>
      <c r="E28" s="295"/>
      <c r="F28" s="296"/>
      <c r="G28" s="297" t="s">
        <v>49</v>
      </c>
      <c r="H28" s="297"/>
      <c r="I28" s="296"/>
      <c r="J28" s="296"/>
    </row>
    <row r="29" spans="1:13" s="60" customFormat="1" ht="14.25">
      <c r="A29" s="294" t="s">
        <v>60</v>
      </c>
      <c r="B29" s="295"/>
      <c r="C29" s="295"/>
      <c r="D29" s="295"/>
      <c r="E29" s="295"/>
      <c r="F29" s="296"/>
      <c r="G29" s="298" t="s">
        <v>50</v>
      </c>
      <c r="H29" s="298"/>
      <c r="I29" s="296"/>
      <c r="J29" s="296"/>
    </row>
    <row r="30" spans="1:13" s="60" customFormat="1" ht="3" customHeight="1">
      <c r="A30" s="299"/>
      <c r="B30" s="300"/>
      <c r="C30" s="301"/>
      <c r="D30" s="301"/>
      <c r="E30" s="302"/>
      <c r="F30" s="296"/>
      <c r="G30" s="296"/>
      <c r="H30" s="296"/>
      <c r="I30" s="296"/>
      <c r="J30" s="296"/>
    </row>
    <row r="31" spans="1:13" s="60" customFormat="1" ht="18.75" customHeight="1">
      <c r="A31" s="294" t="s">
        <v>106</v>
      </c>
      <c r="B31" s="294"/>
      <c r="C31" s="295"/>
      <c r="D31" s="295"/>
      <c r="E31" s="295"/>
      <c r="F31" s="296"/>
      <c r="G31" s="296"/>
      <c r="H31" s="296"/>
      <c r="I31" s="296"/>
      <c r="J31" s="296"/>
    </row>
    <row r="32" spans="1:13">
      <c r="A32" s="245"/>
      <c r="B32" s="245"/>
      <c r="C32" s="245"/>
      <c r="D32" s="303"/>
      <c r="E32" s="163"/>
      <c r="F32" s="245"/>
      <c r="G32" s="245"/>
      <c r="H32" s="245"/>
      <c r="I32" s="245"/>
      <c r="J32" s="245"/>
    </row>
    <row r="33" spans="1:10">
      <c r="A33" s="245"/>
      <c r="B33" s="245"/>
      <c r="C33" s="245"/>
      <c r="D33" s="303"/>
      <c r="E33" s="245"/>
      <c r="F33" s="245"/>
      <c r="G33" s="245"/>
      <c r="H33" s="245"/>
      <c r="I33" s="245"/>
      <c r="J33" s="245"/>
    </row>
    <row r="34" spans="1:10">
      <c r="A34" s="245"/>
      <c r="B34" s="245"/>
      <c r="C34" s="245"/>
      <c r="D34" s="303"/>
      <c r="E34" s="245"/>
      <c r="F34" s="245"/>
      <c r="G34" s="245"/>
      <c r="H34" s="245"/>
      <c r="I34" s="245"/>
      <c r="J34" s="245"/>
    </row>
    <row r="35" spans="1:10">
      <c r="A35" s="245"/>
      <c r="B35" s="245"/>
      <c r="C35" s="245"/>
      <c r="D35" s="303"/>
      <c r="E35" s="245"/>
      <c r="F35" s="245"/>
      <c r="G35" s="245"/>
      <c r="H35" s="245"/>
      <c r="I35" s="245"/>
      <c r="J35" s="245"/>
    </row>
    <row r="36" spans="1:10">
      <c r="A36" s="245"/>
      <c r="B36" s="245"/>
      <c r="C36" s="245"/>
      <c r="D36" s="303"/>
      <c r="E36" s="245"/>
      <c r="F36" s="261"/>
      <c r="G36" s="261"/>
      <c r="H36" s="261"/>
      <c r="I36" s="245"/>
      <c r="J36" s="245"/>
    </row>
    <row r="37" spans="1:10">
      <c r="A37" s="245"/>
      <c r="B37" s="245"/>
      <c r="C37" s="245"/>
      <c r="D37" s="303"/>
      <c r="E37" s="245"/>
      <c r="F37" s="261"/>
      <c r="G37" s="261"/>
      <c r="H37" s="261"/>
      <c r="I37" s="245"/>
      <c r="J37" s="245"/>
    </row>
    <row r="38" spans="1:10">
      <c r="A38" s="245"/>
      <c r="B38" s="245"/>
      <c r="C38" s="245"/>
      <c r="D38" s="303"/>
      <c r="E38" s="304"/>
      <c r="F38" s="305"/>
      <c r="G38" s="305"/>
      <c r="H38" s="305"/>
      <c r="I38" s="245"/>
      <c r="J38" s="245"/>
    </row>
    <row r="39" spans="1:10">
      <c r="A39" s="245"/>
      <c r="B39" s="245"/>
      <c r="C39" s="245"/>
      <c r="D39" s="303"/>
      <c r="E39" s="304"/>
      <c r="F39" s="261"/>
      <c r="G39" s="261"/>
      <c r="H39" s="261"/>
      <c r="I39" s="245"/>
      <c r="J39" s="245"/>
    </row>
    <row r="40" spans="1:10">
      <c r="A40" s="245"/>
      <c r="B40" s="245"/>
      <c r="C40" s="245"/>
      <c r="D40" s="303"/>
      <c r="E40" s="304"/>
      <c r="F40" s="261"/>
      <c r="G40" s="261"/>
      <c r="H40" s="261"/>
      <c r="I40" s="245"/>
      <c r="J40" s="245"/>
    </row>
    <row r="41" spans="1:10">
      <c r="A41" s="245"/>
      <c r="B41" s="245"/>
      <c r="C41" s="245"/>
      <c r="D41" s="303"/>
      <c r="E41" s="304"/>
      <c r="F41" s="261"/>
      <c r="G41" s="261"/>
      <c r="H41" s="261"/>
      <c r="I41" s="245"/>
      <c r="J41" s="245"/>
    </row>
    <row r="42" spans="1:10">
      <c r="A42" s="245"/>
      <c r="B42" s="245"/>
      <c r="C42" s="245"/>
      <c r="D42" s="303"/>
      <c r="E42" s="304"/>
      <c r="F42" s="261"/>
      <c r="G42" s="261"/>
      <c r="H42" s="261"/>
      <c r="I42" s="245"/>
      <c r="J42" s="245"/>
    </row>
    <row r="43" spans="1:10">
      <c r="A43" s="245"/>
      <c r="B43" s="245"/>
      <c r="C43" s="245"/>
      <c r="D43" s="303"/>
      <c r="E43" s="304"/>
      <c r="F43" s="245"/>
      <c r="G43" s="245"/>
      <c r="H43" s="245"/>
      <c r="I43" s="245"/>
      <c r="J43" s="245"/>
    </row>
    <row r="44" spans="1:10">
      <c r="A44" s="245"/>
      <c r="B44" s="245"/>
      <c r="C44" s="245"/>
      <c r="D44" s="303"/>
      <c r="E44" s="245"/>
      <c r="F44" s="245"/>
      <c r="G44" s="245"/>
      <c r="H44" s="245"/>
      <c r="I44" s="245"/>
      <c r="J44" s="245"/>
    </row>
    <row r="48" spans="1:10">
      <c r="F48" s="1"/>
    </row>
    <row r="49" spans="6:6">
      <c r="F49" s="1"/>
    </row>
    <row r="50" spans="6:6">
      <c r="F50" s="1"/>
    </row>
  </sheetData>
  <mergeCells count="26">
    <mergeCell ref="G28:H28"/>
    <mergeCell ref="G29:H29"/>
    <mergeCell ref="A28:E28"/>
    <mergeCell ref="A29:E29"/>
    <mergeCell ref="A31:E31"/>
    <mergeCell ref="A27:H27"/>
    <mergeCell ref="A8:J8"/>
    <mergeCell ref="A26:E26"/>
    <mergeCell ref="A15:E15"/>
    <mergeCell ref="A17:E17"/>
    <mergeCell ref="A18:E18"/>
    <mergeCell ref="A19:E19"/>
    <mergeCell ref="A20:H20"/>
    <mergeCell ref="A22:E22"/>
    <mergeCell ref="A23:E23"/>
    <mergeCell ref="A24:E24"/>
    <mergeCell ref="A25:E25"/>
    <mergeCell ref="A2:H2"/>
    <mergeCell ref="A9:H9"/>
    <mergeCell ref="A10:H10"/>
    <mergeCell ref="A13:E13"/>
    <mergeCell ref="A14:E14"/>
    <mergeCell ref="A3:J3"/>
    <mergeCell ref="A4:J4"/>
    <mergeCell ref="A6:J6"/>
    <mergeCell ref="A7:J7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4"/>
  <sheetViews>
    <sheetView tabSelected="1" workbookViewId="0">
      <selection activeCell="G61" sqref="G61"/>
    </sheetView>
  </sheetViews>
  <sheetFormatPr defaultRowHeight="14.25"/>
  <cols>
    <col min="1" max="1" width="10.7109375" style="146" customWidth="1"/>
    <col min="2" max="2" width="27.140625" style="140" customWidth="1"/>
    <col min="3" max="3" width="14.28515625" style="59" customWidth="1"/>
    <col min="4" max="4" width="13.42578125" style="60" customWidth="1"/>
    <col min="5" max="5" width="15.28515625" style="142" customWidth="1"/>
    <col min="6" max="6" width="15.5703125" style="60" customWidth="1"/>
    <col min="7" max="7" width="12.42578125" style="60" customWidth="1"/>
    <col min="8" max="8" width="13" style="60" customWidth="1"/>
    <col min="9" max="9" width="12.85546875" style="60" customWidth="1"/>
    <col min="10" max="10" width="11.85546875" style="60" customWidth="1"/>
    <col min="11" max="11" width="13.42578125" style="60" customWidth="1"/>
    <col min="12" max="12" width="12.42578125" style="60" customWidth="1"/>
    <col min="13" max="13" width="13.42578125" style="60" customWidth="1"/>
    <col min="14" max="14" width="15.85546875" style="60" customWidth="1"/>
    <col min="15" max="15" width="12.5703125" style="60" customWidth="1"/>
    <col min="16" max="16" width="13" style="60" customWidth="1"/>
    <col min="17" max="17" width="13.7109375" style="60" customWidth="1"/>
    <col min="18" max="18" width="11.7109375" style="60" customWidth="1"/>
    <col min="19" max="19" width="9.140625" style="60"/>
    <col min="20" max="20" width="9.42578125" style="60" bestFit="1" customWidth="1"/>
    <col min="21" max="21" width="10.140625" style="60" bestFit="1" customWidth="1"/>
    <col min="22" max="255" width="9.140625" style="60"/>
    <col min="256" max="256" width="12" style="60" customWidth="1"/>
    <col min="257" max="257" width="27.140625" style="60" customWidth="1"/>
    <col min="258" max="258" width="0.42578125" style="60" customWidth="1"/>
    <col min="259" max="268" width="16.7109375" style="60" customWidth="1"/>
    <col min="269" max="269" width="0.140625" style="60" customWidth="1"/>
    <col min="270" max="270" width="10.7109375" style="60" customWidth="1"/>
    <col min="271" max="271" width="10.42578125" style="60" customWidth="1"/>
    <col min="272" max="272" width="10.42578125" style="60" bestFit="1" customWidth="1"/>
    <col min="273" max="275" width="9.140625" style="60"/>
    <col min="276" max="276" width="9.42578125" style="60" bestFit="1" customWidth="1"/>
    <col min="277" max="277" width="10.140625" style="60" bestFit="1" customWidth="1"/>
    <col min="278" max="511" width="9.140625" style="60"/>
    <col min="512" max="512" width="12" style="60" customWidth="1"/>
    <col min="513" max="513" width="27.140625" style="60" customWidth="1"/>
    <col min="514" max="514" width="0.42578125" style="60" customWidth="1"/>
    <col min="515" max="524" width="16.7109375" style="60" customWidth="1"/>
    <col min="525" max="525" width="0.140625" style="60" customWidth="1"/>
    <col min="526" max="526" width="10.7109375" style="60" customWidth="1"/>
    <col min="527" max="527" width="10.42578125" style="60" customWidth="1"/>
    <col min="528" max="528" width="10.42578125" style="60" bestFit="1" customWidth="1"/>
    <col min="529" max="531" width="9.140625" style="60"/>
    <col min="532" max="532" width="9.42578125" style="60" bestFit="1" customWidth="1"/>
    <col min="533" max="533" width="10.140625" style="60" bestFit="1" customWidth="1"/>
    <col min="534" max="767" width="9.140625" style="60"/>
    <col min="768" max="768" width="12" style="60" customWidth="1"/>
    <col min="769" max="769" width="27.140625" style="60" customWidth="1"/>
    <col min="770" max="770" width="0.42578125" style="60" customWidth="1"/>
    <col min="771" max="780" width="16.7109375" style="60" customWidth="1"/>
    <col min="781" max="781" width="0.140625" style="60" customWidth="1"/>
    <col min="782" max="782" width="10.7109375" style="60" customWidth="1"/>
    <col min="783" max="783" width="10.42578125" style="60" customWidth="1"/>
    <col min="784" max="784" width="10.42578125" style="60" bestFit="1" customWidth="1"/>
    <col min="785" max="787" width="9.140625" style="60"/>
    <col min="788" max="788" width="9.42578125" style="60" bestFit="1" customWidth="1"/>
    <col min="789" max="789" width="10.140625" style="60" bestFit="1" customWidth="1"/>
    <col min="790" max="1023" width="9.140625" style="60"/>
    <col min="1024" max="1024" width="12" style="60" customWidth="1"/>
    <col min="1025" max="1025" width="27.140625" style="60" customWidth="1"/>
    <col min="1026" max="1026" width="0.42578125" style="60" customWidth="1"/>
    <col min="1027" max="1036" width="16.7109375" style="60" customWidth="1"/>
    <col min="1037" max="1037" width="0.140625" style="60" customWidth="1"/>
    <col min="1038" max="1038" width="10.7109375" style="60" customWidth="1"/>
    <col min="1039" max="1039" width="10.42578125" style="60" customWidth="1"/>
    <col min="1040" max="1040" width="10.42578125" style="60" bestFit="1" customWidth="1"/>
    <col min="1041" max="1043" width="9.140625" style="60"/>
    <col min="1044" max="1044" width="9.42578125" style="60" bestFit="1" customWidth="1"/>
    <col min="1045" max="1045" width="10.140625" style="60" bestFit="1" customWidth="1"/>
    <col min="1046" max="1279" width="9.140625" style="60"/>
    <col min="1280" max="1280" width="12" style="60" customWidth="1"/>
    <col min="1281" max="1281" width="27.140625" style="60" customWidth="1"/>
    <col min="1282" max="1282" width="0.42578125" style="60" customWidth="1"/>
    <col min="1283" max="1292" width="16.7109375" style="60" customWidth="1"/>
    <col min="1293" max="1293" width="0.140625" style="60" customWidth="1"/>
    <col min="1294" max="1294" width="10.7109375" style="60" customWidth="1"/>
    <col min="1295" max="1295" width="10.42578125" style="60" customWidth="1"/>
    <col min="1296" max="1296" width="10.42578125" style="60" bestFit="1" customWidth="1"/>
    <col min="1297" max="1299" width="9.140625" style="60"/>
    <col min="1300" max="1300" width="9.42578125" style="60" bestFit="1" customWidth="1"/>
    <col min="1301" max="1301" width="10.140625" style="60" bestFit="1" customWidth="1"/>
    <col min="1302" max="1535" width="9.140625" style="60"/>
    <col min="1536" max="1536" width="12" style="60" customWidth="1"/>
    <col min="1537" max="1537" width="27.140625" style="60" customWidth="1"/>
    <col min="1538" max="1538" width="0.42578125" style="60" customWidth="1"/>
    <col min="1539" max="1548" width="16.7109375" style="60" customWidth="1"/>
    <col min="1549" max="1549" width="0.140625" style="60" customWidth="1"/>
    <col min="1550" max="1550" width="10.7109375" style="60" customWidth="1"/>
    <col min="1551" max="1551" width="10.42578125" style="60" customWidth="1"/>
    <col min="1552" max="1552" width="10.42578125" style="60" bestFit="1" customWidth="1"/>
    <col min="1553" max="1555" width="9.140625" style="60"/>
    <col min="1556" max="1556" width="9.42578125" style="60" bestFit="1" customWidth="1"/>
    <col min="1557" max="1557" width="10.140625" style="60" bestFit="1" customWidth="1"/>
    <col min="1558" max="1791" width="9.140625" style="60"/>
    <col min="1792" max="1792" width="12" style="60" customWidth="1"/>
    <col min="1793" max="1793" width="27.140625" style="60" customWidth="1"/>
    <col min="1794" max="1794" width="0.42578125" style="60" customWidth="1"/>
    <col min="1795" max="1804" width="16.7109375" style="60" customWidth="1"/>
    <col min="1805" max="1805" width="0.140625" style="60" customWidth="1"/>
    <col min="1806" max="1806" width="10.7109375" style="60" customWidth="1"/>
    <col min="1807" max="1807" width="10.42578125" style="60" customWidth="1"/>
    <col min="1808" max="1808" width="10.42578125" style="60" bestFit="1" customWidth="1"/>
    <col min="1809" max="1811" width="9.140625" style="60"/>
    <col min="1812" max="1812" width="9.42578125" style="60" bestFit="1" customWidth="1"/>
    <col min="1813" max="1813" width="10.140625" style="60" bestFit="1" customWidth="1"/>
    <col min="1814" max="2047" width="9.140625" style="60"/>
    <col min="2048" max="2048" width="12" style="60" customWidth="1"/>
    <col min="2049" max="2049" width="27.140625" style="60" customWidth="1"/>
    <col min="2050" max="2050" width="0.42578125" style="60" customWidth="1"/>
    <col min="2051" max="2060" width="16.7109375" style="60" customWidth="1"/>
    <col min="2061" max="2061" width="0.140625" style="60" customWidth="1"/>
    <col min="2062" max="2062" width="10.7109375" style="60" customWidth="1"/>
    <col min="2063" max="2063" width="10.42578125" style="60" customWidth="1"/>
    <col min="2064" max="2064" width="10.42578125" style="60" bestFit="1" customWidth="1"/>
    <col min="2065" max="2067" width="9.140625" style="60"/>
    <col min="2068" max="2068" width="9.42578125" style="60" bestFit="1" customWidth="1"/>
    <col min="2069" max="2069" width="10.140625" style="60" bestFit="1" customWidth="1"/>
    <col min="2070" max="2303" width="9.140625" style="60"/>
    <col min="2304" max="2304" width="12" style="60" customWidth="1"/>
    <col min="2305" max="2305" width="27.140625" style="60" customWidth="1"/>
    <col min="2306" max="2306" width="0.42578125" style="60" customWidth="1"/>
    <col min="2307" max="2316" width="16.7109375" style="60" customWidth="1"/>
    <col min="2317" max="2317" width="0.140625" style="60" customWidth="1"/>
    <col min="2318" max="2318" width="10.7109375" style="60" customWidth="1"/>
    <col min="2319" max="2319" width="10.42578125" style="60" customWidth="1"/>
    <col min="2320" max="2320" width="10.42578125" style="60" bestFit="1" customWidth="1"/>
    <col min="2321" max="2323" width="9.140625" style="60"/>
    <col min="2324" max="2324" width="9.42578125" style="60" bestFit="1" customWidth="1"/>
    <col min="2325" max="2325" width="10.140625" style="60" bestFit="1" customWidth="1"/>
    <col min="2326" max="2559" width="9.140625" style="60"/>
    <col min="2560" max="2560" width="12" style="60" customWidth="1"/>
    <col min="2561" max="2561" width="27.140625" style="60" customWidth="1"/>
    <col min="2562" max="2562" width="0.42578125" style="60" customWidth="1"/>
    <col min="2563" max="2572" width="16.7109375" style="60" customWidth="1"/>
    <col min="2573" max="2573" width="0.140625" style="60" customWidth="1"/>
    <col min="2574" max="2574" width="10.7109375" style="60" customWidth="1"/>
    <col min="2575" max="2575" width="10.42578125" style="60" customWidth="1"/>
    <col min="2576" max="2576" width="10.42578125" style="60" bestFit="1" customWidth="1"/>
    <col min="2577" max="2579" width="9.140625" style="60"/>
    <col min="2580" max="2580" width="9.42578125" style="60" bestFit="1" customWidth="1"/>
    <col min="2581" max="2581" width="10.140625" style="60" bestFit="1" customWidth="1"/>
    <col min="2582" max="2815" width="9.140625" style="60"/>
    <col min="2816" max="2816" width="12" style="60" customWidth="1"/>
    <col min="2817" max="2817" width="27.140625" style="60" customWidth="1"/>
    <col min="2818" max="2818" width="0.42578125" style="60" customWidth="1"/>
    <col min="2819" max="2828" width="16.7109375" style="60" customWidth="1"/>
    <col min="2829" max="2829" width="0.140625" style="60" customWidth="1"/>
    <col min="2830" max="2830" width="10.7109375" style="60" customWidth="1"/>
    <col min="2831" max="2831" width="10.42578125" style="60" customWidth="1"/>
    <col min="2832" max="2832" width="10.42578125" style="60" bestFit="1" customWidth="1"/>
    <col min="2833" max="2835" width="9.140625" style="60"/>
    <col min="2836" max="2836" width="9.42578125" style="60" bestFit="1" customWidth="1"/>
    <col min="2837" max="2837" width="10.140625" style="60" bestFit="1" customWidth="1"/>
    <col min="2838" max="3071" width="9.140625" style="60"/>
    <col min="3072" max="3072" width="12" style="60" customWidth="1"/>
    <col min="3073" max="3073" width="27.140625" style="60" customWidth="1"/>
    <col min="3074" max="3074" width="0.42578125" style="60" customWidth="1"/>
    <col min="3075" max="3084" width="16.7109375" style="60" customWidth="1"/>
    <col min="3085" max="3085" width="0.140625" style="60" customWidth="1"/>
    <col min="3086" max="3086" width="10.7109375" style="60" customWidth="1"/>
    <col min="3087" max="3087" width="10.42578125" style="60" customWidth="1"/>
    <col min="3088" max="3088" width="10.42578125" style="60" bestFit="1" customWidth="1"/>
    <col min="3089" max="3091" width="9.140625" style="60"/>
    <col min="3092" max="3092" width="9.42578125" style="60" bestFit="1" customWidth="1"/>
    <col min="3093" max="3093" width="10.140625" style="60" bestFit="1" customWidth="1"/>
    <col min="3094" max="3327" width="9.140625" style="60"/>
    <col min="3328" max="3328" width="12" style="60" customWidth="1"/>
    <col min="3329" max="3329" width="27.140625" style="60" customWidth="1"/>
    <col min="3330" max="3330" width="0.42578125" style="60" customWidth="1"/>
    <col min="3331" max="3340" width="16.7109375" style="60" customWidth="1"/>
    <col min="3341" max="3341" width="0.140625" style="60" customWidth="1"/>
    <col min="3342" max="3342" width="10.7109375" style="60" customWidth="1"/>
    <col min="3343" max="3343" width="10.42578125" style="60" customWidth="1"/>
    <col min="3344" max="3344" width="10.42578125" style="60" bestFit="1" customWidth="1"/>
    <col min="3345" max="3347" width="9.140625" style="60"/>
    <col min="3348" max="3348" width="9.42578125" style="60" bestFit="1" customWidth="1"/>
    <col min="3349" max="3349" width="10.140625" style="60" bestFit="1" customWidth="1"/>
    <col min="3350" max="3583" width="9.140625" style="60"/>
    <col min="3584" max="3584" width="12" style="60" customWidth="1"/>
    <col min="3585" max="3585" width="27.140625" style="60" customWidth="1"/>
    <col min="3586" max="3586" width="0.42578125" style="60" customWidth="1"/>
    <col min="3587" max="3596" width="16.7109375" style="60" customWidth="1"/>
    <col min="3597" max="3597" width="0.140625" style="60" customWidth="1"/>
    <col min="3598" max="3598" width="10.7109375" style="60" customWidth="1"/>
    <col min="3599" max="3599" width="10.42578125" style="60" customWidth="1"/>
    <col min="3600" max="3600" width="10.42578125" style="60" bestFit="1" customWidth="1"/>
    <col min="3601" max="3603" width="9.140625" style="60"/>
    <col min="3604" max="3604" width="9.42578125" style="60" bestFit="1" customWidth="1"/>
    <col min="3605" max="3605" width="10.140625" style="60" bestFit="1" customWidth="1"/>
    <col min="3606" max="3839" width="9.140625" style="60"/>
    <col min="3840" max="3840" width="12" style="60" customWidth="1"/>
    <col min="3841" max="3841" width="27.140625" style="60" customWidth="1"/>
    <col min="3842" max="3842" width="0.42578125" style="60" customWidth="1"/>
    <col min="3843" max="3852" width="16.7109375" style="60" customWidth="1"/>
    <col min="3853" max="3853" width="0.140625" style="60" customWidth="1"/>
    <col min="3854" max="3854" width="10.7109375" style="60" customWidth="1"/>
    <col min="3855" max="3855" width="10.42578125" style="60" customWidth="1"/>
    <col min="3856" max="3856" width="10.42578125" style="60" bestFit="1" customWidth="1"/>
    <col min="3857" max="3859" width="9.140625" style="60"/>
    <col min="3860" max="3860" width="9.42578125" style="60" bestFit="1" customWidth="1"/>
    <col min="3861" max="3861" width="10.140625" style="60" bestFit="1" customWidth="1"/>
    <col min="3862" max="4095" width="9.140625" style="60"/>
    <col min="4096" max="4096" width="12" style="60" customWidth="1"/>
    <col min="4097" max="4097" width="27.140625" style="60" customWidth="1"/>
    <col min="4098" max="4098" width="0.42578125" style="60" customWidth="1"/>
    <col min="4099" max="4108" width="16.7109375" style="60" customWidth="1"/>
    <col min="4109" max="4109" width="0.140625" style="60" customWidth="1"/>
    <col min="4110" max="4110" width="10.7109375" style="60" customWidth="1"/>
    <col min="4111" max="4111" width="10.42578125" style="60" customWidth="1"/>
    <col min="4112" max="4112" width="10.42578125" style="60" bestFit="1" customWidth="1"/>
    <col min="4113" max="4115" width="9.140625" style="60"/>
    <col min="4116" max="4116" width="9.42578125" style="60" bestFit="1" customWidth="1"/>
    <col min="4117" max="4117" width="10.140625" style="60" bestFit="1" customWidth="1"/>
    <col min="4118" max="4351" width="9.140625" style="60"/>
    <col min="4352" max="4352" width="12" style="60" customWidth="1"/>
    <col min="4353" max="4353" width="27.140625" style="60" customWidth="1"/>
    <col min="4354" max="4354" width="0.42578125" style="60" customWidth="1"/>
    <col min="4355" max="4364" width="16.7109375" style="60" customWidth="1"/>
    <col min="4365" max="4365" width="0.140625" style="60" customWidth="1"/>
    <col min="4366" max="4366" width="10.7109375" style="60" customWidth="1"/>
    <col min="4367" max="4367" width="10.42578125" style="60" customWidth="1"/>
    <col min="4368" max="4368" width="10.42578125" style="60" bestFit="1" customWidth="1"/>
    <col min="4369" max="4371" width="9.140625" style="60"/>
    <col min="4372" max="4372" width="9.42578125" style="60" bestFit="1" customWidth="1"/>
    <col min="4373" max="4373" width="10.140625" style="60" bestFit="1" customWidth="1"/>
    <col min="4374" max="4607" width="9.140625" style="60"/>
    <col min="4608" max="4608" width="12" style="60" customWidth="1"/>
    <col min="4609" max="4609" width="27.140625" style="60" customWidth="1"/>
    <col min="4610" max="4610" width="0.42578125" style="60" customWidth="1"/>
    <col min="4611" max="4620" width="16.7109375" style="60" customWidth="1"/>
    <col min="4621" max="4621" width="0.140625" style="60" customWidth="1"/>
    <col min="4622" max="4622" width="10.7109375" style="60" customWidth="1"/>
    <col min="4623" max="4623" width="10.42578125" style="60" customWidth="1"/>
    <col min="4624" max="4624" width="10.42578125" style="60" bestFit="1" customWidth="1"/>
    <col min="4625" max="4627" width="9.140625" style="60"/>
    <col min="4628" max="4628" width="9.42578125" style="60" bestFit="1" customWidth="1"/>
    <col min="4629" max="4629" width="10.140625" style="60" bestFit="1" customWidth="1"/>
    <col min="4630" max="4863" width="9.140625" style="60"/>
    <col min="4864" max="4864" width="12" style="60" customWidth="1"/>
    <col min="4865" max="4865" width="27.140625" style="60" customWidth="1"/>
    <col min="4866" max="4866" width="0.42578125" style="60" customWidth="1"/>
    <col min="4867" max="4876" width="16.7109375" style="60" customWidth="1"/>
    <col min="4877" max="4877" width="0.140625" style="60" customWidth="1"/>
    <col min="4878" max="4878" width="10.7109375" style="60" customWidth="1"/>
    <col min="4879" max="4879" width="10.42578125" style="60" customWidth="1"/>
    <col min="4880" max="4880" width="10.42578125" style="60" bestFit="1" customWidth="1"/>
    <col min="4881" max="4883" width="9.140625" style="60"/>
    <col min="4884" max="4884" width="9.42578125" style="60" bestFit="1" customWidth="1"/>
    <col min="4885" max="4885" width="10.140625" style="60" bestFit="1" customWidth="1"/>
    <col min="4886" max="5119" width="9.140625" style="60"/>
    <col min="5120" max="5120" width="12" style="60" customWidth="1"/>
    <col min="5121" max="5121" width="27.140625" style="60" customWidth="1"/>
    <col min="5122" max="5122" width="0.42578125" style="60" customWidth="1"/>
    <col min="5123" max="5132" width="16.7109375" style="60" customWidth="1"/>
    <col min="5133" max="5133" width="0.140625" style="60" customWidth="1"/>
    <col min="5134" max="5134" width="10.7109375" style="60" customWidth="1"/>
    <col min="5135" max="5135" width="10.42578125" style="60" customWidth="1"/>
    <col min="5136" max="5136" width="10.42578125" style="60" bestFit="1" customWidth="1"/>
    <col min="5137" max="5139" width="9.140625" style="60"/>
    <col min="5140" max="5140" width="9.42578125" style="60" bestFit="1" customWidth="1"/>
    <col min="5141" max="5141" width="10.140625" style="60" bestFit="1" customWidth="1"/>
    <col min="5142" max="5375" width="9.140625" style="60"/>
    <col min="5376" max="5376" width="12" style="60" customWidth="1"/>
    <col min="5377" max="5377" width="27.140625" style="60" customWidth="1"/>
    <col min="5378" max="5378" width="0.42578125" style="60" customWidth="1"/>
    <col min="5379" max="5388" width="16.7109375" style="60" customWidth="1"/>
    <col min="5389" max="5389" width="0.140625" style="60" customWidth="1"/>
    <col min="5390" max="5390" width="10.7109375" style="60" customWidth="1"/>
    <col min="5391" max="5391" width="10.42578125" style="60" customWidth="1"/>
    <col min="5392" max="5392" width="10.42578125" style="60" bestFit="1" customWidth="1"/>
    <col min="5393" max="5395" width="9.140625" style="60"/>
    <col min="5396" max="5396" width="9.42578125" style="60" bestFit="1" customWidth="1"/>
    <col min="5397" max="5397" width="10.140625" style="60" bestFit="1" customWidth="1"/>
    <col min="5398" max="5631" width="9.140625" style="60"/>
    <col min="5632" max="5632" width="12" style="60" customWidth="1"/>
    <col min="5633" max="5633" width="27.140625" style="60" customWidth="1"/>
    <col min="5634" max="5634" width="0.42578125" style="60" customWidth="1"/>
    <col min="5635" max="5644" width="16.7109375" style="60" customWidth="1"/>
    <col min="5645" max="5645" width="0.140625" style="60" customWidth="1"/>
    <col min="5646" max="5646" width="10.7109375" style="60" customWidth="1"/>
    <col min="5647" max="5647" width="10.42578125" style="60" customWidth="1"/>
    <col min="5648" max="5648" width="10.42578125" style="60" bestFit="1" customWidth="1"/>
    <col min="5649" max="5651" width="9.140625" style="60"/>
    <col min="5652" max="5652" width="9.42578125" style="60" bestFit="1" customWidth="1"/>
    <col min="5653" max="5653" width="10.140625" style="60" bestFit="1" customWidth="1"/>
    <col min="5654" max="5887" width="9.140625" style="60"/>
    <col min="5888" max="5888" width="12" style="60" customWidth="1"/>
    <col min="5889" max="5889" width="27.140625" style="60" customWidth="1"/>
    <col min="5890" max="5890" width="0.42578125" style="60" customWidth="1"/>
    <col min="5891" max="5900" width="16.7109375" style="60" customWidth="1"/>
    <col min="5901" max="5901" width="0.140625" style="60" customWidth="1"/>
    <col min="5902" max="5902" width="10.7109375" style="60" customWidth="1"/>
    <col min="5903" max="5903" width="10.42578125" style="60" customWidth="1"/>
    <col min="5904" max="5904" width="10.42578125" style="60" bestFit="1" customWidth="1"/>
    <col min="5905" max="5907" width="9.140625" style="60"/>
    <col min="5908" max="5908" width="9.42578125" style="60" bestFit="1" customWidth="1"/>
    <col min="5909" max="5909" width="10.140625" style="60" bestFit="1" customWidth="1"/>
    <col min="5910" max="6143" width="9.140625" style="60"/>
    <col min="6144" max="6144" width="12" style="60" customWidth="1"/>
    <col min="6145" max="6145" width="27.140625" style="60" customWidth="1"/>
    <col min="6146" max="6146" width="0.42578125" style="60" customWidth="1"/>
    <col min="6147" max="6156" width="16.7109375" style="60" customWidth="1"/>
    <col min="6157" max="6157" width="0.140625" style="60" customWidth="1"/>
    <col min="6158" max="6158" width="10.7109375" style="60" customWidth="1"/>
    <col min="6159" max="6159" width="10.42578125" style="60" customWidth="1"/>
    <col min="6160" max="6160" width="10.42578125" style="60" bestFit="1" customWidth="1"/>
    <col min="6161" max="6163" width="9.140625" style="60"/>
    <col min="6164" max="6164" width="9.42578125" style="60" bestFit="1" customWidth="1"/>
    <col min="6165" max="6165" width="10.140625" style="60" bestFit="1" customWidth="1"/>
    <col min="6166" max="6399" width="9.140625" style="60"/>
    <col min="6400" max="6400" width="12" style="60" customWidth="1"/>
    <col min="6401" max="6401" width="27.140625" style="60" customWidth="1"/>
    <col min="6402" max="6402" width="0.42578125" style="60" customWidth="1"/>
    <col min="6403" max="6412" width="16.7109375" style="60" customWidth="1"/>
    <col min="6413" max="6413" width="0.140625" style="60" customWidth="1"/>
    <col min="6414" max="6414" width="10.7109375" style="60" customWidth="1"/>
    <col min="6415" max="6415" width="10.42578125" style="60" customWidth="1"/>
    <col min="6416" max="6416" width="10.42578125" style="60" bestFit="1" customWidth="1"/>
    <col min="6417" max="6419" width="9.140625" style="60"/>
    <col min="6420" max="6420" width="9.42578125" style="60" bestFit="1" customWidth="1"/>
    <col min="6421" max="6421" width="10.140625" style="60" bestFit="1" customWidth="1"/>
    <col min="6422" max="6655" width="9.140625" style="60"/>
    <col min="6656" max="6656" width="12" style="60" customWidth="1"/>
    <col min="6657" max="6657" width="27.140625" style="60" customWidth="1"/>
    <col min="6658" max="6658" width="0.42578125" style="60" customWidth="1"/>
    <col min="6659" max="6668" width="16.7109375" style="60" customWidth="1"/>
    <col min="6669" max="6669" width="0.140625" style="60" customWidth="1"/>
    <col min="6670" max="6670" width="10.7109375" style="60" customWidth="1"/>
    <col min="6671" max="6671" width="10.42578125" style="60" customWidth="1"/>
    <col min="6672" max="6672" width="10.42578125" style="60" bestFit="1" customWidth="1"/>
    <col min="6673" max="6675" width="9.140625" style="60"/>
    <col min="6676" max="6676" width="9.42578125" style="60" bestFit="1" customWidth="1"/>
    <col min="6677" max="6677" width="10.140625" style="60" bestFit="1" customWidth="1"/>
    <col min="6678" max="6911" width="9.140625" style="60"/>
    <col min="6912" max="6912" width="12" style="60" customWidth="1"/>
    <col min="6913" max="6913" width="27.140625" style="60" customWidth="1"/>
    <col min="6914" max="6914" width="0.42578125" style="60" customWidth="1"/>
    <col min="6915" max="6924" width="16.7109375" style="60" customWidth="1"/>
    <col min="6925" max="6925" width="0.140625" style="60" customWidth="1"/>
    <col min="6926" max="6926" width="10.7109375" style="60" customWidth="1"/>
    <col min="6927" max="6927" width="10.42578125" style="60" customWidth="1"/>
    <col min="6928" max="6928" width="10.42578125" style="60" bestFit="1" customWidth="1"/>
    <col min="6929" max="6931" width="9.140625" style="60"/>
    <col min="6932" max="6932" width="9.42578125" style="60" bestFit="1" customWidth="1"/>
    <col min="6933" max="6933" width="10.140625" style="60" bestFit="1" customWidth="1"/>
    <col min="6934" max="7167" width="9.140625" style="60"/>
    <col min="7168" max="7168" width="12" style="60" customWidth="1"/>
    <col min="7169" max="7169" width="27.140625" style="60" customWidth="1"/>
    <col min="7170" max="7170" width="0.42578125" style="60" customWidth="1"/>
    <col min="7171" max="7180" width="16.7109375" style="60" customWidth="1"/>
    <col min="7181" max="7181" width="0.140625" style="60" customWidth="1"/>
    <col min="7182" max="7182" width="10.7109375" style="60" customWidth="1"/>
    <col min="7183" max="7183" width="10.42578125" style="60" customWidth="1"/>
    <col min="7184" max="7184" width="10.42578125" style="60" bestFit="1" customWidth="1"/>
    <col min="7185" max="7187" width="9.140625" style="60"/>
    <col min="7188" max="7188" width="9.42578125" style="60" bestFit="1" customWidth="1"/>
    <col min="7189" max="7189" width="10.140625" style="60" bestFit="1" customWidth="1"/>
    <col min="7190" max="7423" width="9.140625" style="60"/>
    <col min="7424" max="7424" width="12" style="60" customWidth="1"/>
    <col min="7425" max="7425" width="27.140625" style="60" customWidth="1"/>
    <col min="7426" max="7426" width="0.42578125" style="60" customWidth="1"/>
    <col min="7427" max="7436" width="16.7109375" style="60" customWidth="1"/>
    <col min="7437" max="7437" width="0.140625" style="60" customWidth="1"/>
    <col min="7438" max="7438" width="10.7109375" style="60" customWidth="1"/>
    <col min="7439" max="7439" width="10.42578125" style="60" customWidth="1"/>
    <col min="7440" max="7440" width="10.42578125" style="60" bestFit="1" customWidth="1"/>
    <col min="7441" max="7443" width="9.140625" style="60"/>
    <col min="7444" max="7444" width="9.42578125" style="60" bestFit="1" customWidth="1"/>
    <col min="7445" max="7445" width="10.140625" style="60" bestFit="1" customWidth="1"/>
    <col min="7446" max="7679" width="9.140625" style="60"/>
    <col min="7680" max="7680" width="12" style="60" customWidth="1"/>
    <col min="7681" max="7681" width="27.140625" style="60" customWidth="1"/>
    <col min="7682" max="7682" width="0.42578125" style="60" customWidth="1"/>
    <col min="7683" max="7692" width="16.7109375" style="60" customWidth="1"/>
    <col min="7693" max="7693" width="0.140625" style="60" customWidth="1"/>
    <col min="7694" max="7694" width="10.7109375" style="60" customWidth="1"/>
    <col min="7695" max="7695" width="10.42578125" style="60" customWidth="1"/>
    <col min="7696" max="7696" width="10.42578125" style="60" bestFit="1" customWidth="1"/>
    <col min="7697" max="7699" width="9.140625" style="60"/>
    <col min="7700" max="7700" width="9.42578125" style="60" bestFit="1" customWidth="1"/>
    <col min="7701" max="7701" width="10.140625" style="60" bestFit="1" customWidth="1"/>
    <col min="7702" max="7935" width="9.140625" style="60"/>
    <col min="7936" max="7936" width="12" style="60" customWidth="1"/>
    <col min="7937" max="7937" width="27.140625" style="60" customWidth="1"/>
    <col min="7938" max="7938" width="0.42578125" style="60" customWidth="1"/>
    <col min="7939" max="7948" width="16.7109375" style="60" customWidth="1"/>
    <col min="7949" max="7949" width="0.140625" style="60" customWidth="1"/>
    <col min="7950" max="7950" width="10.7109375" style="60" customWidth="1"/>
    <col min="7951" max="7951" width="10.42578125" style="60" customWidth="1"/>
    <col min="7952" max="7952" width="10.42578125" style="60" bestFit="1" customWidth="1"/>
    <col min="7953" max="7955" width="9.140625" style="60"/>
    <col min="7956" max="7956" width="9.42578125" style="60" bestFit="1" customWidth="1"/>
    <col min="7957" max="7957" width="10.140625" style="60" bestFit="1" customWidth="1"/>
    <col min="7958" max="8191" width="9.140625" style="60"/>
    <col min="8192" max="8192" width="12" style="60" customWidth="1"/>
    <col min="8193" max="8193" width="27.140625" style="60" customWidth="1"/>
    <col min="8194" max="8194" width="0.42578125" style="60" customWidth="1"/>
    <col min="8195" max="8204" width="16.7109375" style="60" customWidth="1"/>
    <col min="8205" max="8205" width="0.140625" style="60" customWidth="1"/>
    <col min="8206" max="8206" width="10.7109375" style="60" customWidth="1"/>
    <col min="8207" max="8207" width="10.42578125" style="60" customWidth="1"/>
    <col min="8208" max="8208" width="10.42578125" style="60" bestFit="1" customWidth="1"/>
    <col min="8209" max="8211" width="9.140625" style="60"/>
    <col min="8212" max="8212" width="9.42578125" style="60" bestFit="1" customWidth="1"/>
    <col min="8213" max="8213" width="10.140625" style="60" bestFit="1" customWidth="1"/>
    <col min="8214" max="8447" width="9.140625" style="60"/>
    <col min="8448" max="8448" width="12" style="60" customWidth="1"/>
    <col min="8449" max="8449" width="27.140625" style="60" customWidth="1"/>
    <col min="8450" max="8450" width="0.42578125" style="60" customWidth="1"/>
    <col min="8451" max="8460" width="16.7109375" style="60" customWidth="1"/>
    <col min="8461" max="8461" width="0.140625" style="60" customWidth="1"/>
    <col min="8462" max="8462" width="10.7109375" style="60" customWidth="1"/>
    <col min="8463" max="8463" width="10.42578125" style="60" customWidth="1"/>
    <col min="8464" max="8464" width="10.42578125" style="60" bestFit="1" customWidth="1"/>
    <col min="8465" max="8467" width="9.140625" style="60"/>
    <col min="8468" max="8468" width="9.42578125" style="60" bestFit="1" customWidth="1"/>
    <col min="8469" max="8469" width="10.140625" style="60" bestFit="1" customWidth="1"/>
    <col min="8470" max="8703" width="9.140625" style="60"/>
    <col min="8704" max="8704" width="12" style="60" customWidth="1"/>
    <col min="8705" max="8705" width="27.140625" style="60" customWidth="1"/>
    <col min="8706" max="8706" width="0.42578125" style="60" customWidth="1"/>
    <col min="8707" max="8716" width="16.7109375" style="60" customWidth="1"/>
    <col min="8717" max="8717" width="0.140625" style="60" customWidth="1"/>
    <col min="8718" max="8718" width="10.7109375" style="60" customWidth="1"/>
    <col min="8719" max="8719" width="10.42578125" style="60" customWidth="1"/>
    <col min="8720" max="8720" width="10.42578125" style="60" bestFit="1" customWidth="1"/>
    <col min="8721" max="8723" width="9.140625" style="60"/>
    <col min="8724" max="8724" width="9.42578125" style="60" bestFit="1" customWidth="1"/>
    <col min="8725" max="8725" width="10.140625" style="60" bestFit="1" customWidth="1"/>
    <col min="8726" max="8959" width="9.140625" style="60"/>
    <col min="8960" max="8960" width="12" style="60" customWidth="1"/>
    <col min="8961" max="8961" width="27.140625" style="60" customWidth="1"/>
    <col min="8962" max="8962" width="0.42578125" style="60" customWidth="1"/>
    <col min="8963" max="8972" width="16.7109375" style="60" customWidth="1"/>
    <col min="8973" max="8973" width="0.140625" style="60" customWidth="1"/>
    <col min="8974" max="8974" width="10.7109375" style="60" customWidth="1"/>
    <col min="8975" max="8975" width="10.42578125" style="60" customWidth="1"/>
    <col min="8976" max="8976" width="10.42578125" style="60" bestFit="1" customWidth="1"/>
    <col min="8977" max="8979" width="9.140625" style="60"/>
    <col min="8980" max="8980" width="9.42578125" style="60" bestFit="1" customWidth="1"/>
    <col min="8981" max="8981" width="10.140625" style="60" bestFit="1" customWidth="1"/>
    <col min="8982" max="9215" width="9.140625" style="60"/>
    <col min="9216" max="9216" width="12" style="60" customWidth="1"/>
    <col min="9217" max="9217" width="27.140625" style="60" customWidth="1"/>
    <col min="9218" max="9218" width="0.42578125" style="60" customWidth="1"/>
    <col min="9219" max="9228" width="16.7109375" style="60" customWidth="1"/>
    <col min="9229" max="9229" width="0.140625" style="60" customWidth="1"/>
    <col min="9230" max="9230" width="10.7109375" style="60" customWidth="1"/>
    <col min="9231" max="9231" width="10.42578125" style="60" customWidth="1"/>
    <col min="9232" max="9232" width="10.42578125" style="60" bestFit="1" customWidth="1"/>
    <col min="9233" max="9235" width="9.140625" style="60"/>
    <col min="9236" max="9236" width="9.42578125" style="60" bestFit="1" customWidth="1"/>
    <col min="9237" max="9237" width="10.140625" style="60" bestFit="1" customWidth="1"/>
    <col min="9238" max="9471" width="9.140625" style="60"/>
    <col min="9472" max="9472" width="12" style="60" customWidth="1"/>
    <col min="9473" max="9473" width="27.140625" style="60" customWidth="1"/>
    <col min="9474" max="9474" width="0.42578125" style="60" customWidth="1"/>
    <col min="9475" max="9484" width="16.7109375" style="60" customWidth="1"/>
    <col min="9485" max="9485" width="0.140625" style="60" customWidth="1"/>
    <col min="9486" max="9486" width="10.7109375" style="60" customWidth="1"/>
    <col min="9487" max="9487" width="10.42578125" style="60" customWidth="1"/>
    <col min="9488" max="9488" width="10.42578125" style="60" bestFit="1" customWidth="1"/>
    <col min="9489" max="9491" width="9.140625" style="60"/>
    <col min="9492" max="9492" width="9.42578125" style="60" bestFit="1" customWidth="1"/>
    <col min="9493" max="9493" width="10.140625" style="60" bestFit="1" customWidth="1"/>
    <col min="9494" max="9727" width="9.140625" style="60"/>
    <col min="9728" max="9728" width="12" style="60" customWidth="1"/>
    <col min="9729" max="9729" width="27.140625" style="60" customWidth="1"/>
    <col min="9730" max="9730" width="0.42578125" style="60" customWidth="1"/>
    <col min="9731" max="9740" width="16.7109375" style="60" customWidth="1"/>
    <col min="9741" max="9741" width="0.140625" style="60" customWidth="1"/>
    <col min="9742" max="9742" width="10.7109375" style="60" customWidth="1"/>
    <col min="9743" max="9743" width="10.42578125" style="60" customWidth="1"/>
    <col min="9744" max="9744" width="10.42578125" style="60" bestFit="1" customWidth="1"/>
    <col min="9745" max="9747" width="9.140625" style="60"/>
    <col min="9748" max="9748" width="9.42578125" style="60" bestFit="1" customWidth="1"/>
    <col min="9749" max="9749" width="10.140625" style="60" bestFit="1" customWidth="1"/>
    <col min="9750" max="9983" width="9.140625" style="60"/>
    <col min="9984" max="9984" width="12" style="60" customWidth="1"/>
    <col min="9985" max="9985" width="27.140625" style="60" customWidth="1"/>
    <col min="9986" max="9986" width="0.42578125" style="60" customWidth="1"/>
    <col min="9987" max="9996" width="16.7109375" style="60" customWidth="1"/>
    <col min="9997" max="9997" width="0.140625" style="60" customWidth="1"/>
    <col min="9998" max="9998" width="10.7109375" style="60" customWidth="1"/>
    <col min="9999" max="9999" width="10.42578125" style="60" customWidth="1"/>
    <col min="10000" max="10000" width="10.42578125" style="60" bestFit="1" customWidth="1"/>
    <col min="10001" max="10003" width="9.140625" style="60"/>
    <col min="10004" max="10004" width="9.42578125" style="60" bestFit="1" customWidth="1"/>
    <col min="10005" max="10005" width="10.140625" style="60" bestFit="1" customWidth="1"/>
    <col min="10006" max="10239" width="9.140625" style="60"/>
    <col min="10240" max="10240" width="12" style="60" customWidth="1"/>
    <col min="10241" max="10241" width="27.140625" style="60" customWidth="1"/>
    <col min="10242" max="10242" width="0.42578125" style="60" customWidth="1"/>
    <col min="10243" max="10252" width="16.7109375" style="60" customWidth="1"/>
    <col min="10253" max="10253" width="0.140625" style="60" customWidth="1"/>
    <col min="10254" max="10254" width="10.7109375" style="60" customWidth="1"/>
    <col min="10255" max="10255" width="10.42578125" style="60" customWidth="1"/>
    <col min="10256" max="10256" width="10.42578125" style="60" bestFit="1" customWidth="1"/>
    <col min="10257" max="10259" width="9.140625" style="60"/>
    <col min="10260" max="10260" width="9.42578125" style="60" bestFit="1" customWidth="1"/>
    <col min="10261" max="10261" width="10.140625" style="60" bestFit="1" customWidth="1"/>
    <col min="10262" max="10495" width="9.140625" style="60"/>
    <col min="10496" max="10496" width="12" style="60" customWidth="1"/>
    <col min="10497" max="10497" width="27.140625" style="60" customWidth="1"/>
    <col min="10498" max="10498" width="0.42578125" style="60" customWidth="1"/>
    <col min="10499" max="10508" width="16.7109375" style="60" customWidth="1"/>
    <col min="10509" max="10509" width="0.140625" style="60" customWidth="1"/>
    <col min="10510" max="10510" width="10.7109375" style="60" customWidth="1"/>
    <col min="10511" max="10511" width="10.42578125" style="60" customWidth="1"/>
    <col min="10512" max="10512" width="10.42578125" style="60" bestFit="1" customWidth="1"/>
    <col min="10513" max="10515" width="9.140625" style="60"/>
    <col min="10516" max="10516" width="9.42578125" style="60" bestFit="1" customWidth="1"/>
    <col min="10517" max="10517" width="10.140625" style="60" bestFit="1" customWidth="1"/>
    <col min="10518" max="10751" width="9.140625" style="60"/>
    <col min="10752" max="10752" width="12" style="60" customWidth="1"/>
    <col min="10753" max="10753" width="27.140625" style="60" customWidth="1"/>
    <col min="10754" max="10754" width="0.42578125" style="60" customWidth="1"/>
    <col min="10755" max="10764" width="16.7109375" style="60" customWidth="1"/>
    <col min="10765" max="10765" width="0.140625" style="60" customWidth="1"/>
    <col min="10766" max="10766" width="10.7109375" style="60" customWidth="1"/>
    <col min="10767" max="10767" width="10.42578125" style="60" customWidth="1"/>
    <col min="10768" max="10768" width="10.42578125" style="60" bestFit="1" customWidth="1"/>
    <col min="10769" max="10771" width="9.140625" style="60"/>
    <col min="10772" max="10772" width="9.42578125" style="60" bestFit="1" customWidth="1"/>
    <col min="10773" max="10773" width="10.140625" style="60" bestFit="1" customWidth="1"/>
    <col min="10774" max="11007" width="9.140625" style="60"/>
    <col min="11008" max="11008" width="12" style="60" customWidth="1"/>
    <col min="11009" max="11009" width="27.140625" style="60" customWidth="1"/>
    <col min="11010" max="11010" width="0.42578125" style="60" customWidth="1"/>
    <col min="11011" max="11020" width="16.7109375" style="60" customWidth="1"/>
    <col min="11021" max="11021" width="0.140625" style="60" customWidth="1"/>
    <col min="11022" max="11022" width="10.7109375" style="60" customWidth="1"/>
    <col min="11023" max="11023" width="10.42578125" style="60" customWidth="1"/>
    <col min="11024" max="11024" width="10.42578125" style="60" bestFit="1" customWidth="1"/>
    <col min="11025" max="11027" width="9.140625" style="60"/>
    <col min="11028" max="11028" width="9.42578125" style="60" bestFit="1" customWidth="1"/>
    <col min="11029" max="11029" width="10.140625" style="60" bestFit="1" customWidth="1"/>
    <col min="11030" max="11263" width="9.140625" style="60"/>
    <col min="11264" max="11264" width="12" style="60" customWidth="1"/>
    <col min="11265" max="11265" width="27.140625" style="60" customWidth="1"/>
    <col min="11266" max="11266" width="0.42578125" style="60" customWidth="1"/>
    <col min="11267" max="11276" width="16.7109375" style="60" customWidth="1"/>
    <col min="11277" max="11277" width="0.140625" style="60" customWidth="1"/>
    <col min="11278" max="11278" width="10.7109375" style="60" customWidth="1"/>
    <col min="11279" max="11279" width="10.42578125" style="60" customWidth="1"/>
    <col min="11280" max="11280" width="10.42578125" style="60" bestFit="1" customWidth="1"/>
    <col min="11281" max="11283" width="9.140625" style="60"/>
    <col min="11284" max="11284" width="9.42578125" style="60" bestFit="1" customWidth="1"/>
    <col min="11285" max="11285" width="10.140625" style="60" bestFit="1" customWidth="1"/>
    <col min="11286" max="11519" width="9.140625" style="60"/>
    <col min="11520" max="11520" width="12" style="60" customWidth="1"/>
    <col min="11521" max="11521" width="27.140625" style="60" customWidth="1"/>
    <col min="11522" max="11522" width="0.42578125" style="60" customWidth="1"/>
    <col min="11523" max="11532" width="16.7109375" style="60" customWidth="1"/>
    <col min="11533" max="11533" width="0.140625" style="60" customWidth="1"/>
    <col min="11534" max="11534" width="10.7109375" style="60" customWidth="1"/>
    <col min="11535" max="11535" width="10.42578125" style="60" customWidth="1"/>
    <col min="11536" max="11536" width="10.42578125" style="60" bestFit="1" customWidth="1"/>
    <col min="11537" max="11539" width="9.140625" style="60"/>
    <col min="11540" max="11540" width="9.42578125" style="60" bestFit="1" customWidth="1"/>
    <col min="11541" max="11541" width="10.140625" style="60" bestFit="1" customWidth="1"/>
    <col min="11542" max="11775" width="9.140625" style="60"/>
    <col min="11776" max="11776" width="12" style="60" customWidth="1"/>
    <col min="11777" max="11777" width="27.140625" style="60" customWidth="1"/>
    <col min="11778" max="11778" width="0.42578125" style="60" customWidth="1"/>
    <col min="11779" max="11788" width="16.7109375" style="60" customWidth="1"/>
    <col min="11789" max="11789" width="0.140625" style="60" customWidth="1"/>
    <col min="11790" max="11790" width="10.7109375" style="60" customWidth="1"/>
    <col min="11791" max="11791" width="10.42578125" style="60" customWidth="1"/>
    <col min="11792" max="11792" width="10.42578125" style="60" bestFit="1" customWidth="1"/>
    <col min="11793" max="11795" width="9.140625" style="60"/>
    <col min="11796" max="11796" width="9.42578125" style="60" bestFit="1" customWidth="1"/>
    <col min="11797" max="11797" width="10.140625" style="60" bestFit="1" customWidth="1"/>
    <col min="11798" max="12031" width="9.140625" style="60"/>
    <col min="12032" max="12032" width="12" style="60" customWidth="1"/>
    <col min="12033" max="12033" width="27.140625" style="60" customWidth="1"/>
    <col min="12034" max="12034" width="0.42578125" style="60" customWidth="1"/>
    <col min="12035" max="12044" width="16.7109375" style="60" customWidth="1"/>
    <col min="12045" max="12045" width="0.140625" style="60" customWidth="1"/>
    <col min="12046" max="12046" width="10.7109375" style="60" customWidth="1"/>
    <col min="12047" max="12047" width="10.42578125" style="60" customWidth="1"/>
    <col min="12048" max="12048" width="10.42578125" style="60" bestFit="1" customWidth="1"/>
    <col min="12049" max="12051" width="9.140625" style="60"/>
    <col min="12052" max="12052" width="9.42578125" style="60" bestFit="1" customWidth="1"/>
    <col min="12053" max="12053" width="10.140625" style="60" bestFit="1" customWidth="1"/>
    <col min="12054" max="12287" width="9.140625" style="60"/>
    <col min="12288" max="12288" width="12" style="60" customWidth="1"/>
    <col min="12289" max="12289" width="27.140625" style="60" customWidth="1"/>
    <col min="12290" max="12290" width="0.42578125" style="60" customWidth="1"/>
    <col min="12291" max="12300" width="16.7109375" style="60" customWidth="1"/>
    <col min="12301" max="12301" width="0.140625" style="60" customWidth="1"/>
    <col min="12302" max="12302" width="10.7109375" style="60" customWidth="1"/>
    <col min="12303" max="12303" width="10.42578125" style="60" customWidth="1"/>
    <col min="12304" max="12304" width="10.42578125" style="60" bestFit="1" customWidth="1"/>
    <col min="12305" max="12307" width="9.140625" style="60"/>
    <col min="12308" max="12308" width="9.42578125" style="60" bestFit="1" customWidth="1"/>
    <col min="12309" max="12309" width="10.140625" style="60" bestFit="1" customWidth="1"/>
    <col min="12310" max="12543" width="9.140625" style="60"/>
    <col min="12544" max="12544" width="12" style="60" customWidth="1"/>
    <col min="12545" max="12545" width="27.140625" style="60" customWidth="1"/>
    <col min="12546" max="12546" width="0.42578125" style="60" customWidth="1"/>
    <col min="12547" max="12556" width="16.7109375" style="60" customWidth="1"/>
    <col min="12557" max="12557" width="0.140625" style="60" customWidth="1"/>
    <col min="12558" max="12558" width="10.7109375" style="60" customWidth="1"/>
    <col min="12559" max="12559" width="10.42578125" style="60" customWidth="1"/>
    <col min="12560" max="12560" width="10.42578125" style="60" bestFit="1" customWidth="1"/>
    <col min="12561" max="12563" width="9.140625" style="60"/>
    <col min="12564" max="12564" width="9.42578125" style="60" bestFit="1" customWidth="1"/>
    <col min="12565" max="12565" width="10.140625" style="60" bestFit="1" customWidth="1"/>
    <col min="12566" max="12799" width="9.140625" style="60"/>
    <col min="12800" max="12800" width="12" style="60" customWidth="1"/>
    <col min="12801" max="12801" width="27.140625" style="60" customWidth="1"/>
    <col min="12802" max="12802" width="0.42578125" style="60" customWidth="1"/>
    <col min="12803" max="12812" width="16.7109375" style="60" customWidth="1"/>
    <col min="12813" max="12813" width="0.140625" style="60" customWidth="1"/>
    <col min="12814" max="12814" width="10.7109375" style="60" customWidth="1"/>
    <col min="12815" max="12815" width="10.42578125" style="60" customWidth="1"/>
    <col min="12816" max="12816" width="10.42578125" style="60" bestFit="1" customWidth="1"/>
    <col min="12817" max="12819" width="9.140625" style="60"/>
    <col min="12820" max="12820" width="9.42578125" style="60" bestFit="1" customWidth="1"/>
    <col min="12821" max="12821" width="10.140625" style="60" bestFit="1" customWidth="1"/>
    <col min="12822" max="13055" width="9.140625" style="60"/>
    <col min="13056" max="13056" width="12" style="60" customWidth="1"/>
    <col min="13057" max="13057" width="27.140625" style="60" customWidth="1"/>
    <col min="13058" max="13058" width="0.42578125" style="60" customWidth="1"/>
    <col min="13059" max="13068" width="16.7109375" style="60" customWidth="1"/>
    <col min="13069" max="13069" width="0.140625" style="60" customWidth="1"/>
    <col min="13070" max="13070" width="10.7109375" style="60" customWidth="1"/>
    <col min="13071" max="13071" width="10.42578125" style="60" customWidth="1"/>
    <col min="13072" max="13072" width="10.42578125" style="60" bestFit="1" customWidth="1"/>
    <col min="13073" max="13075" width="9.140625" style="60"/>
    <col min="13076" max="13076" width="9.42578125" style="60" bestFit="1" customWidth="1"/>
    <col min="13077" max="13077" width="10.140625" style="60" bestFit="1" customWidth="1"/>
    <col min="13078" max="13311" width="9.140625" style="60"/>
    <col min="13312" max="13312" width="12" style="60" customWidth="1"/>
    <col min="13313" max="13313" width="27.140625" style="60" customWidth="1"/>
    <col min="13314" max="13314" width="0.42578125" style="60" customWidth="1"/>
    <col min="13315" max="13324" width="16.7109375" style="60" customWidth="1"/>
    <col min="13325" max="13325" width="0.140625" style="60" customWidth="1"/>
    <col min="13326" max="13326" width="10.7109375" style="60" customWidth="1"/>
    <col min="13327" max="13327" width="10.42578125" style="60" customWidth="1"/>
    <col min="13328" max="13328" width="10.42578125" style="60" bestFit="1" customWidth="1"/>
    <col min="13329" max="13331" width="9.140625" style="60"/>
    <col min="13332" max="13332" width="9.42578125" style="60" bestFit="1" customWidth="1"/>
    <col min="13333" max="13333" width="10.140625" style="60" bestFit="1" customWidth="1"/>
    <col min="13334" max="13567" width="9.140625" style="60"/>
    <col min="13568" max="13568" width="12" style="60" customWidth="1"/>
    <col min="13569" max="13569" width="27.140625" style="60" customWidth="1"/>
    <col min="13570" max="13570" width="0.42578125" style="60" customWidth="1"/>
    <col min="13571" max="13580" width="16.7109375" style="60" customWidth="1"/>
    <col min="13581" max="13581" width="0.140625" style="60" customWidth="1"/>
    <col min="13582" max="13582" width="10.7109375" style="60" customWidth="1"/>
    <col min="13583" max="13583" width="10.42578125" style="60" customWidth="1"/>
    <col min="13584" max="13584" width="10.42578125" style="60" bestFit="1" customWidth="1"/>
    <col min="13585" max="13587" width="9.140625" style="60"/>
    <col min="13588" max="13588" width="9.42578125" style="60" bestFit="1" customWidth="1"/>
    <col min="13589" max="13589" width="10.140625" style="60" bestFit="1" customWidth="1"/>
    <col min="13590" max="13823" width="9.140625" style="60"/>
    <col min="13824" max="13824" width="12" style="60" customWidth="1"/>
    <col min="13825" max="13825" width="27.140625" style="60" customWidth="1"/>
    <col min="13826" max="13826" width="0.42578125" style="60" customWidth="1"/>
    <col min="13827" max="13836" width="16.7109375" style="60" customWidth="1"/>
    <col min="13837" max="13837" width="0.140625" style="60" customWidth="1"/>
    <col min="13838" max="13838" width="10.7109375" style="60" customWidth="1"/>
    <col min="13839" max="13839" width="10.42578125" style="60" customWidth="1"/>
    <col min="13840" max="13840" width="10.42578125" style="60" bestFit="1" customWidth="1"/>
    <col min="13841" max="13843" width="9.140625" style="60"/>
    <col min="13844" max="13844" width="9.42578125" style="60" bestFit="1" customWidth="1"/>
    <col min="13845" max="13845" width="10.140625" style="60" bestFit="1" customWidth="1"/>
    <col min="13846" max="14079" width="9.140625" style="60"/>
    <col min="14080" max="14080" width="12" style="60" customWidth="1"/>
    <col min="14081" max="14081" width="27.140625" style="60" customWidth="1"/>
    <col min="14082" max="14082" width="0.42578125" style="60" customWidth="1"/>
    <col min="14083" max="14092" width="16.7109375" style="60" customWidth="1"/>
    <col min="14093" max="14093" width="0.140625" style="60" customWidth="1"/>
    <col min="14094" max="14094" width="10.7109375" style="60" customWidth="1"/>
    <col min="14095" max="14095" width="10.42578125" style="60" customWidth="1"/>
    <col min="14096" max="14096" width="10.42578125" style="60" bestFit="1" customWidth="1"/>
    <col min="14097" max="14099" width="9.140625" style="60"/>
    <col min="14100" max="14100" width="9.42578125" style="60" bestFit="1" customWidth="1"/>
    <col min="14101" max="14101" width="10.140625" style="60" bestFit="1" customWidth="1"/>
    <col min="14102" max="14335" width="9.140625" style="60"/>
    <col min="14336" max="14336" width="12" style="60" customWidth="1"/>
    <col min="14337" max="14337" width="27.140625" style="60" customWidth="1"/>
    <col min="14338" max="14338" width="0.42578125" style="60" customWidth="1"/>
    <col min="14339" max="14348" width="16.7109375" style="60" customWidth="1"/>
    <col min="14349" max="14349" width="0.140625" style="60" customWidth="1"/>
    <col min="14350" max="14350" width="10.7109375" style="60" customWidth="1"/>
    <col min="14351" max="14351" width="10.42578125" style="60" customWidth="1"/>
    <col min="14352" max="14352" width="10.42578125" style="60" bestFit="1" customWidth="1"/>
    <col min="14353" max="14355" width="9.140625" style="60"/>
    <col min="14356" max="14356" width="9.42578125" style="60" bestFit="1" customWidth="1"/>
    <col min="14357" max="14357" width="10.140625" style="60" bestFit="1" customWidth="1"/>
    <col min="14358" max="14591" width="9.140625" style="60"/>
    <col min="14592" max="14592" width="12" style="60" customWidth="1"/>
    <col min="14593" max="14593" width="27.140625" style="60" customWidth="1"/>
    <col min="14594" max="14594" width="0.42578125" style="60" customWidth="1"/>
    <col min="14595" max="14604" width="16.7109375" style="60" customWidth="1"/>
    <col min="14605" max="14605" width="0.140625" style="60" customWidth="1"/>
    <col min="14606" max="14606" width="10.7109375" style="60" customWidth="1"/>
    <col min="14607" max="14607" width="10.42578125" style="60" customWidth="1"/>
    <col min="14608" max="14608" width="10.42578125" style="60" bestFit="1" customWidth="1"/>
    <col min="14609" max="14611" width="9.140625" style="60"/>
    <col min="14612" max="14612" width="9.42578125" style="60" bestFit="1" customWidth="1"/>
    <col min="14613" max="14613" width="10.140625" style="60" bestFit="1" customWidth="1"/>
    <col min="14614" max="14847" width="9.140625" style="60"/>
    <col min="14848" max="14848" width="12" style="60" customWidth="1"/>
    <col min="14849" max="14849" width="27.140625" style="60" customWidth="1"/>
    <col min="14850" max="14850" width="0.42578125" style="60" customWidth="1"/>
    <col min="14851" max="14860" width="16.7109375" style="60" customWidth="1"/>
    <col min="14861" max="14861" width="0.140625" style="60" customWidth="1"/>
    <col min="14862" max="14862" width="10.7109375" style="60" customWidth="1"/>
    <col min="14863" max="14863" width="10.42578125" style="60" customWidth="1"/>
    <col min="14864" max="14864" width="10.42578125" style="60" bestFit="1" customWidth="1"/>
    <col min="14865" max="14867" width="9.140625" style="60"/>
    <col min="14868" max="14868" width="9.42578125" style="60" bestFit="1" customWidth="1"/>
    <col min="14869" max="14869" width="10.140625" style="60" bestFit="1" customWidth="1"/>
    <col min="14870" max="15103" width="9.140625" style="60"/>
    <col min="15104" max="15104" width="12" style="60" customWidth="1"/>
    <col min="15105" max="15105" width="27.140625" style="60" customWidth="1"/>
    <col min="15106" max="15106" width="0.42578125" style="60" customWidth="1"/>
    <col min="15107" max="15116" width="16.7109375" style="60" customWidth="1"/>
    <col min="15117" max="15117" width="0.140625" style="60" customWidth="1"/>
    <col min="15118" max="15118" width="10.7109375" style="60" customWidth="1"/>
    <col min="15119" max="15119" width="10.42578125" style="60" customWidth="1"/>
    <col min="15120" max="15120" width="10.42578125" style="60" bestFit="1" customWidth="1"/>
    <col min="15121" max="15123" width="9.140625" style="60"/>
    <col min="15124" max="15124" width="9.42578125" style="60" bestFit="1" customWidth="1"/>
    <col min="15125" max="15125" width="10.140625" style="60" bestFit="1" customWidth="1"/>
    <col min="15126" max="15359" width="9.140625" style="60"/>
    <col min="15360" max="15360" width="12" style="60" customWidth="1"/>
    <col min="15361" max="15361" width="27.140625" style="60" customWidth="1"/>
    <col min="15362" max="15362" width="0.42578125" style="60" customWidth="1"/>
    <col min="15363" max="15372" width="16.7109375" style="60" customWidth="1"/>
    <col min="15373" max="15373" width="0.140625" style="60" customWidth="1"/>
    <col min="15374" max="15374" width="10.7109375" style="60" customWidth="1"/>
    <col min="15375" max="15375" width="10.42578125" style="60" customWidth="1"/>
    <col min="15376" max="15376" width="10.42578125" style="60" bestFit="1" customWidth="1"/>
    <col min="15377" max="15379" width="9.140625" style="60"/>
    <col min="15380" max="15380" width="9.42578125" style="60" bestFit="1" customWidth="1"/>
    <col min="15381" max="15381" width="10.140625" style="60" bestFit="1" customWidth="1"/>
    <col min="15382" max="15615" width="9.140625" style="60"/>
    <col min="15616" max="15616" width="12" style="60" customWidth="1"/>
    <col min="15617" max="15617" width="27.140625" style="60" customWidth="1"/>
    <col min="15618" max="15618" width="0.42578125" style="60" customWidth="1"/>
    <col min="15619" max="15628" width="16.7109375" style="60" customWidth="1"/>
    <col min="15629" max="15629" width="0.140625" style="60" customWidth="1"/>
    <col min="15630" max="15630" width="10.7109375" style="60" customWidth="1"/>
    <col min="15631" max="15631" width="10.42578125" style="60" customWidth="1"/>
    <col min="15632" max="15632" width="10.42578125" style="60" bestFit="1" customWidth="1"/>
    <col min="15633" max="15635" width="9.140625" style="60"/>
    <col min="15636" max="15636" width="9.42578125" style="60" bestFit="1" customWidth="1"/>
    <col min="15637" max="15637" width="10.140625" style="60" bestFit="1" customWidth="1"/>
    <col min="15638" max="15871" width="9.140625" style="60"/>
    <col min="15872" max="15872" width="12" style="60" customWidth="1"/>
    <col min="15873" max="15873" width="27.140625" style="60" customWidth="1"/>
    <col min="15874" max="15874" width="0.42578125" style="60" customWidth="1"/>
    <col min="15875" max="15884" width="16.7109375" style="60" customWidth="1"/>
    <col min="15885" max="15885" width="0.140625" style="60" customWidth="1"/>
    <col min="15886" max="15886" width="10.7109375" style="60" customWidth="1"/>
    <col min="15887" max="15887" width="10.42578125" style="60" customWidth="1"/>
    <col min="15888" max="15888" width="10.42578125" style="60" bestFit="1" customWidth="1"/>
    <col min="15889" max="15891" width="9.140625" style="60"/>
    <col min="15892" max="15892" width="9.42578125" style="60" bestFit="1" customWidth="1"/>
    <col min="15893" max="15893" width="10.140625" style="60" bestFit="1" customWidth="1"/>
    <col min="15894" max="16127" width="9.140625" style="60"/>
    <col min="16128" max="16128" width="12" style="60" customWidth="1"/>
    <col min="16129" max="16129" width="27.140625" style="60" customWidth="1"/>
    <col min="16130" max="16130" width="0.42578125" style="60" customWidth="1"/>
    <col min="16131" max="16140" width="16.7109375" style="60" customWidth="1"/>
    <col min="16141" max="16141" width="0.140625" style="60" customWidth="1"/>
    <col min="16142" max="16142" width="10.7109375" style="60" customWidth="1"/>
    <col min="16143" max="16143" width="10.42578125" style="60" customWidth="1"/>
    <col min="16144" max="16144" width="10.42578125" style="60" bestFit="1" customWidth="1"/>
    <col min="16145" max="16147" width="9.140625" style="60"/>
    <col min="16148" max="16148" width="9.42578125" style="60" bestFit="1" customWidth="1"/>
    <col min="16149" max="16149" width="10.140625" style="60" bestFit="1" customWidth="1"/>
    <col min="16150" max="16384" width="9.140625" style="60"/>
  </cols>
  <sheetData>
    <row r="1" spans="1:15" ht="24.75" customHeight="1">
      <c r="A1" s="195" t="s">
        <v>102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O1" s="143"/>
    </row>
    <row r="2" spans="1:15" ht="20.25" customHeight="1">
      <c r="A2" s="143"/>
      <c r="B2" s="143"/>
      <c r="C2" s="143"/>
      <c r="D2" s="143"/>
      <c r="E2" s="144"/>
      <c r="F2" s="143"/>
      <c r="G2" s="143"/>
      <c r="H2" s="143"/>
      <c r="I2" s="143"/>
      <c r="J2" s="143"/>
      <c r="K2" s="193" t="s">
        <v>107</v>
      </c>
      <c r="L2" s="194"/>
      <c r="M2" s="143"/>
      <c r="N2" s="143"/>
      <c r="O2" s="143"/>
    </row>
    <row r="3" spans="1:15" ht="18" customHeight="1">
      <c r="A3" s="87" t="s">
        <v>17</v>
      </c>
      <c r="B3" s="88"/>
      <c r="C3" s="89"/>
      <c r="D3" s="89" t="s">
        <v>18</v>
      </c>
      <c r="E3" s="88"/>
    </row>
    <row r="4" spans="1:15" ht="15" customHeight="1">
      <c r="A4" s="90" t="s">
        <v>19</v>
      </c>
      <c r="B4" s="142"/>
      <c r="C4" s="60"/>
    </row>
    <row r="5" spans="1:15" ht="16.5" customHeight="1">
      <c r="A5" s="91"/>
      <c r="B5" s="142"/>
      <c r="C5" s="60"/>
    </row>
    <row r="6" spans="1:15" ht="47.25" customHeight="1" thickBot="1">
      <c r="A6" s="92" t="s">
        <v>20</v>
      </c>
      <c r="B6" s="93"/>
      <c r="C6" s="94"/>
      <c r="D6" s="95"/>
      <c r="E6" s="96" t="s">
        <v>87</v>
      </c>
      <c r="F6" s="96" t="s">
        <v>101</v>
      </c>
      <c r="G6" s="96" t="s">
        <v>88</v>
      </c>
    </row>
    <row r="7" spans="1:15" ht="8.25" customHeight="1" thickTop="1">
      <c r="A7" s="97"/>
      <c r="B7" s="98"/>
      <c r="C7" s="99"/>
      <c r="D7" s="98"/>
      <c r="E7" s="100"/>
      <c r="F7" s="101"/>
      <c r="G7" s="101"/>
    </row>
    <row r="8" spans="1:15" ht="15">
      <c r="A8" s="192" t="s">
        <v>1</v>
      </c>
      <c r="B8" s="192"/>
      <c r="C8" s="192"/>
      <c r="D8" s="192"/>
      <c r="E8" s="150">
        <f>+'FP Ril SMJEŠTAJ i PUK'!E8+'Kapitalni projekti'!E8+'FP Ril tržište'!E8+st!F8</f>
        <v>4041551</v>
      </c>
      <c r="F8" s="150">
        <f>+'FP Ril SMJEŠTAJ i PUK'!F8+'Kapitalni projekti'!F8+'FP Ril tržište'!H8</f>
        <v>4041551</v>
      </c>
      <c r="G8" s="178">
        <f>+F8-E8</f>
        <v>0</v>
      </c>
    </row>
    <row r="9" spans="1:15" ht="41.25" customHeight="1">
      <c r="A9" s="197" t="s">
        <v>21</v>
      </c>
      <c r="B9" s="197"/>
      <c r="C9" s="197"/>
      <c r="D9" s="197"/>
      <c r="E9" s="150">
        <f>+'FP Ril SMJEŠTAJ i PUK'!E9+'Kapitalni projekti'!E9+'FP Ril tržište'!F9+st!F9</f>
        <v>100000</v>
      </c>
      <c r="F9" s="150">
        <f>+'FP Ril SMJEŠTAJ i PUK'!F9+'Kapitalni projekti'!F9+'FP Ril tržište'!H9</f>
        <v>66000</v>
      </c>
      <c r="G9" s="178">
        <f t="shared" ref="G9:G17" si="0">+F9-E9</f>
        <v>-34000</v>
      </c>
    </row>
    <row r="10" spans="1:15" ht="15">
      <c r="A10" s="192" t="s">
        <v>3</v>
      </c>
      <c r="B10" s="192"/>
      <c r="C10" s="192"/>
      <c r="D10" s="192"/>
      <c r="E10" s="150">
        <f>+'FP Ril SMJEŠTAJ i PUK'!E10+'Kapitalni projekti'!E10+'FP Ril tržište'!F10+st!F10</f>
        <v>7010000</v>
      </c>
      <c r="F10" s="150">
        <f>+'FP Ril SMJEŠTAJ i PUK'!F10+'Kapitalni projekti'!F10+'FP Ril tržište'!H10</f>
        <v>6880000</v>
      </c>
      <c r="G10" s="178">
        <f t="shared" si="0"/>
        <v>-130000</v>
      </c>
    </row>
    <row r="11" spans="1:15" ht="15">
      <c r="A11" s="192" t="s">
        <v>4</v>
      </c>
      <c r="B11" s="192"/>
      <c r="C11" s="192"/>
      <c r="D11" s="192"/>
      <c r="E11" s="150">
        <f>+'FP Ril SMJEŠTAJ i PUK'!E11+'Kapitalni projekti'!E11+'Kapitalni projekti'!E12+'FP Ril tržište'!F11+st!F11</f>
        <v>7716874</v>
      </c>
      <c r="F11" s="150">
        <f>+'FP Ril SMJEŠTAJ i PUK'!F11+'Kapitalni projekti'!F11+'FP Ril tržište'!H11</f>
        <v>7716874</v>
      </c>
      <c r="G11" s="178">
        <f t="shared" si="0"/>
        <v>0</v>
      </c>
    </row>
    <row r="12" spans="1:15" ht="15">
      <c r="A12" s="192" t="s">
        <v>6</v>
      </c>
      <c r="B12" s="192"/>
      <c r="C12" s="192"/>
      <c r="D12" s="192"/>
      <c r="E12" s="150">
        <f>+'FP Ril SMJEŠTAJ i PUK'!E12+'Kapitalni projekti'!E13+'FP Ril tržište'!E12+st!F12</f>
        <v>0</v>
      </c>
      <c r="F12" s="150">
        <f>+'FP Ril SMJEŠTAJ i PUK'!F12+'Kapitalni projekti'!F12+'FP Ril tržište'!H12</f>
        <v>30000</v>
      </c>
      <c r="G12" s="178">
        <f t="shared" si="0"/>
        <v>30000</v>
      </c>
    </row>
    <row r="13" spans="1:15" ht="31.5" customHeight="1">
      <c r="A13" s="197" t="s">
        <v>22</v>
      </c>
      <c r="B13" s="197"/>
      <c r="C13" s="197"/>
      <c r="D13" s="197"/>
      <c r="E13" s="150">
        <f>+'FP Ril SMJEŠTAJ i PUK'!E13+'Kapitalni projekti'!E14+'FP Ril tržište'!E13+st!F13</f>
        <v>0</v>
      </c>
      <c r="F13" s="150">
        <f>+'FP Ril SMJEŠTAJ i PUK'!F13+'Kapitalni projekti'!F13+'FP Ril tržište'!H13</f>
        <v>0</v>
      </c>
      <c r="G13" s="178">
        <f t="shared" si="0"/>
        <v>0</v>
      </c>
    </row>
    <row r="14" spans="1:15" ht="15">
      <c r="A14" s="192" t="s">
        <v>23</v>
      </c>
      <c r="B14" s="192"/>
      <c r="C14" s="192"/>
      <c r="D14" s="192"/>
      <c r="E14" s="150">
        <f>+'FP Ril SMJEŠTAJ i PUK'!E14+'Kapitalni projekti'!E15+'FP Ril tržište'!E14+st!F14</f>
        <v>0</v>
      </c>
      <c r="F14" s="150">
        <f>+'FP Ril SMJEŠTAJ i PUK'!F14+'Kapitalni projekti'!F14+'FP Ril tržište'!H14</f>
        <v>0</v>
      </c>
      <c r="G14" s="178">
        <f t="shared" si="0"/>
        <v>0</v>
      </c>
    </row>
    <row r="15" spans="1:15" ht="15">
      <c r="A15" s="231" t="s">
        <v>108</v>
      </c>
      <c r="B15" s="231"/>
      <c r="C15" s="231"/>
      <c r="D15" s="232"/>
      <c r="E15" s="185">
        <f>SUM(E8:E14)</f>
        <v>18868425</v>
      </c>
      <c r="F15" s="185">
        <f>SUM(F8:F14)</f>
        <v>18734425</v>
      </c>
      <c r="G15" s="178">
        <f t="shared" si="0"/>
        <v>-134000</v>
      </c>
    </row>
    <row r="16" spans="1:15" ht="19.5" customHeight="1">
      <c r="A16" s="202" t="s">
        <v>58</v>
      </c>
      <c r="B16" s="203"/>
      <c r="C16" s="203"/>
      <c r="D16" s="203"/>
      <c r="E16" s="151">
        <f>+'FP Ril SMJEŠTAJ i PUK'!E15+'Kapitalni projekti'!E16+'FP Ril tržište'!F15+st!F15</f>
        <v>126885</v>
      </c>
      <c r="F16" s="151">
        <f>+'FP Ril SMJEŠTAJ i PUK'!F15+'Kapitalni projekti'!F16+'FP Ril tržište'!H15+st!G15</f>
        <v>126885</v>
      </c>
      <c r="G16" s="185">
        <f t="shared" si="0"/>
        <v>0</v>
      </c>
    </row>
    <row r="17" spans="1:14" ht="15.75" thickBot="1">
      <c r="A17" s="104" t="s">
        <v>24</v>
      </c>
      <c r="B17" s="105"/>
      <c r="C17" s="106"/>
      <c r="D17" s="152"/>
      <c r="E17" s="153">
        <f>SUM(E8:E16)-E15</f>
        <v>18995310</v>
      </c>
      <c r="F17" s="153">
        <f t="shared" ref="F17:G17" si="1">SUM(F8:F16)-F15</f>
        <v>18861310</v>
      </c>
      <c r="G17" s="185">
        <f t="shared" si="0"/>
        <v>-134000</v>
      </c>
      <c r="I17" s="118"/>
    </row>
    <row r="18" spans="1:14" s="118" customFormat="1" ht="32.25" customHeight="1" thickTop="1">
      <c r="A18" s="25" t="s">
        <v>25</v>
      </c>
      <c r="B18" s="112"/>
      <c r="C18" s="113"/>
      <c r="D18" s="198" t="s">
        <v>26</v>
      </c>
      <c r="E18" s="199"/>
      <c r="F18" s="199"/>
      <c r="G18" s="199"/>
      <c r="I18" s="29"/>
    </row>
    <row r="19" spans="1:14" ht="15">
      <c r="A19" s="29"/>
      <c r="B19" s="30"/>
      <c r="C19" s="29"/>
      <c r="D19" s="29"/>
      <c r="E19" s="30"/>
      <c r="F19" s="29"/>
      <c r="G19" s="29"/>
      <c r="H19" s="29"/>
      <c r="I19" s="124"/>
      <c r="J19" s="29"/>
      <c r="K19" s="205" t="s">
        <v>0</v>
      </c>
      <c r="L19" s="194"/>
    </row>
    <row r="20" spans="1:14" ht="8.25" customHeight="1">
      <c r="A20" s="123"/>
      <c r="B20" s="124"/>
      <c r="C20" s="123"/>
      <c r="D20" s="123"/>
      <c r="E20" s="125"/>
      <c r="F20" s="124"/>
      <c r="G20" s="124"/>
      <c r="H20" s="124"/>
      <c r="I20" s="123"/>
      <c r="J20" s="124"/>
      <c r="K20" s="124"/>
      <c r="L20" s="124"/>
      <c r="M20" s="173"/>
    </row>
    <row r="21" spans="1:14" ht="9.75" customHeight="1">
      <c r="A21" s="123"/>
      <c r="B21" s="124"/>
      <c r="C21" s="123"/>
      <c r="D21" s="123"/>
      <c r="E21" s="126"/>
      <c r="F21" s="123"/>
      <c r="G21" s="123"/>
      <c r="H21" s="123"/>
      <c r="J21" s="123"/>
      <c r="K21" s="123"/>
      <c r="M21" s="170"/>
      <c r="N21" s="170"/>
    </row>
    <row r="22" spans="1:14" s="142" customFormat="1" ht="156" customHeight="1">
      <c r="A22" s="128" t="s">
        <v>27</v>
      </c>
      <c r="B22" s="128" t="s">
        <v>28</v>
      </c>
      <c r="C22" s="38" t="s">
        <v>89</v>
      </c>
      <c r="D22" s="38" t="s">
        <v>103</v>
      </c>
      <c r="E22" s="38" t="s">
        <v>1</v>
      </c>
      <c r="F22" s="38" t="s">
        <v>2</v>
      </c>
      <c r="G22" s="38" t="s">
        <v>3</v>
      </c>
      <c r="H22" s="38" t="s">
        <v>4</v>
      </c>
      <c r="I22" s="38" t="s">
        <v>6</v>
      </c>
      <c r="J22" s="38" t="s">
        <v>30</v>
      </c>
      <c r="K22" s="38" t="s">
        <v>5</v>
      </c>
      <c r="L22" s="38" t="s">
        <v>59</v>
      </c>
      <c r="M22" s="38" t="s">
        <v>88</v>
      </c>
    </row>
    <row r="23" spans="1:14" ht="30" customHeight="1">
      <c r="A23" s="129">
        <v>31</v>
      </c>
      <c r="B23" s="128" t="s">
        <v>31</v>
      </c>
      <c r="C23" s="41">
        <v>6832917</v>
      </c>
      <c r="D23" s="41">
        <f>+E23+F23+G23+H23+I23+J23+K23+L23</f>
        <v>7082761</v>
      </c>
      <c r="E23" s="41">
        <f>+'FP Ril SMJEŠTAJ i PUK'!E23+'Kapitalni projekti'!E24+'FP Ril tržište'!E24+st!F24</f>
        <v>3310511</v>
      </c>
      <c r="F23" s="41">
        <f>+'FP Ril SMJEŠTAJ i PUK'!F23+'Kapitalni projekti'!F24+'FP Ril tržište'!F24+st!G24</f>
        <v>50000</v>
      </c>
      <c r="G23" s="41">
        <f>+'FP Ril SMJEŠTAJ i PUK'!G23+'Kapitalni projekti'!G24+'FP Ril tržište'!G24+st!I24</f>
        <v>3722250</v>
      </c>
      <c r="H23" s="41">
        <f>+'FP Ril SMJEŠTAJ i PUK'!H23+'Kapitalni projekti'!H24+'FP Ril tržište'!H24+st!J24</f>
        <v>0</v>
      </c>
      <c r="I23" s="41">
        <f>+'FP Ril SMJEŠTAJ i PUK'!I23+'Kapitalni projekti'!I24+'FP Ril tržište'!I24+st!K24</f>
        <v>0</v>
      </c>
      <c r="J23" s="41">
        <f>+'FP Ril SMJEŠTAJ i PUK'!J23+'Kapitalni projekti'!J24+'FP Ril tržište'!J24+st!L24</f>
        <v>0</v>
      </c>
      <c r="K23" s="41">
        <f>+'FP Ril SMJEŠTAJ i PUK'!K23+'Kapitalni projekti'!K24+'FP Ril tržište'!K24+st!M24</f>
        <v>0</v>
      </c>
      <c r="L23" s="41">
        <f>+'FP Ril SMJEŠTAJ i PUK'!L23+'Kapitalni projekti'!L24+'FP Ril tržište'!L24+st!N24</f>
        <v>0</v>
      </c>
      <c r="M23" s="41">
        <f>+D23-C23</f>
        <v>249844</v>
      </c>
    </row>
    <row r="24" spans="1:14" ht="14.25" customHeight="1">
      <c r="A24" s="79">
        <v>311</v>
      </c>
      <c r="B24" s="130" t="s">
        <v>32</v>
      </c>
      <c r="C24" s="69">
        <v>5651002</v>
      </c>
      <c r="D24" s="41">
        <f t="shared" ref="D24:D49" si="2">+E24+F24+G24+H24+I24+J24+K24+L24</f>
        <v>5791011</v>
      </c>
      <c r="E24" s="41">
        <f>+'FP Ril SMJEŠTAJ i PUK'!E24+'Kapitalni projekti'!E25+'FP Ril tržište'!E25+st!F25</f>
        <v>3310511</v>
      </c>
      <c r="F24" s="41">
        <f>+'FP Ril SMJEŠTAJ i PUK'!F24+'Kapitalni projekti'!F25+'FP Ril tržište'!F25+st!G25</f>
        <v>50000</v>
      </c>
      <c r="G24" s="41">
        <f>+'FP Ril SMJEŠTAJ i PUK'!G24+'Kapitalni projekti'!G25+'FP Ril tržište'!G25+st!I25</f>
        <v>2430500</v>
      </c>
      <c r="H24" s="41">
        <f>+'FP Ril SMJEŠTAJ i PUK'!H24+'Kapitalni projekti'!H25+'FP Ril tržište'!H25+st!J25</f>
        <v>0</v>
      </c>
      <c r="I24" s="41">
        <f>+'FP Ril SMJEŠTAJ i PUK'!I24+'Kapitalni projekti'!I25+'FP Ril tržište'!I25+st!K25</f>
        <v>0</v>
      </c>
      <c r="J24" s="41">
        <f>+'FP Ril SMJEŠTAJ i PUK'!J24+'Kapitalni projekti'!J25+'FP Ril tržište'!J25+st!L25</f>
        <v>0</v>
      </c>
      <c r="K24" s="41">
        <f>+'FP Ril SMJEŠTAJ i PUK'!K24+'Kapitalni projekti'!K25+'FP Ril tržište'!K25+st!M25</f>
        <v>0</v>
      </c>
      <c r="L24" s="41">
        <f>+'FP Ril SMJEŠTAJ i PUK'!L24+'Kapitalni projekti'!L25+'FP Ril tržište'!L25+st!N25</f>
        <v>0</v>
      </c>
      <c r="M24" s="41">
        <f t="shared" ref="M24:M51" si="3">+D24-C24</f>
        <v>140009</v>
      </c>
    </row>
    <row r="25" spans="1:14" ht="14.25" customHeight="1">
      <c r="A25" s="79">
        <v>312</v>
      </c>
      <c r="B25" s="131" t="s">
        <v>7</v>
      </c>
      <c r="C25" s="69">
        <v>278015</v>
      </c>
      <c r="D25" s="41">
        <f t="shared" si="2"/>
        <v>337750</v>
      </c>
      <c r="E25" s="41">
        <f>+'FP Ril SMJEŠTAJ i PUK'!E25+'Kapitalni projekti'!E26+'FP Ril tržište'!E26+st!F26</f>
        <v>0</v>
      </c>
      <c r="F25" s="41">
        <f>+'FP Ril SMJEŠTAJ i PUK'!F25+'Kapitalni projekti'!F26+'FP Ril tržište'!F26+st!G26</f>
        <v>0</v>
      </c>
      <c r="G25" s="41">
        <f>+'FP Ril SMJEŠTAJ i PUK'!G25+'Kapitalni projekti'!G26+'FP Ril tržište'!G26+st!I26</f>
        <v>337750</v>
      </c>
      <c r="H25" s="41">
        <f>+'FP Ril SMJEŠTAJ i PUK'!H25+'Kapitalni projekti'!H26+'FP Ril tržište'!H26+st!J26</f>
        <v>0</v>
      </c>
      <c r="I25" s="41">
        <f>+'FP Ril SMJEŠTAJ i PUK'!I25+'Kapitalni projekti'!I26+'FP Ril tržište'!I26+st!K26</f>
        <v>0</v>
      </c>
      <c r="J25" s="41">
        <f>+'FP Ril SMJEŠTAJ i PUK'!J25+'Kapitalni projekti'!J26+'FP Ril tržište'!J26+st!L26</f>
        <v>0</v>
      </c>
      <c r="K25" s="41">
        <f>+'FP Ril SMJEŠTAJ i PUK'!K25+'Kapitalni projekti'!K26+'FP Ril tržište'!K26+st!M26</f>
        <v>0</v>
      </c>
      <c r="L25" s="41">
        <f>+'FP Ril SMJEŠTAJ i PUK'!L25+'Kapitalni projekti'!L26+'FP Ril tržište'!L26+st!N26</f>
        <v>0</v>
      </c>
      <c r="M25" s="41">
        <f t="shared" si="3"/>
        <v>59735</v>
      </c>
    </row>
    <row r="26" spans="1:14" ht="13.5" customHeight="1">
      <c r="A26" s="79">
        <v>313</v>
      </c>
      <c r="B26" s="130" t="s">
        <v>8</v>
      </c>
      <c r="C26" s="69">
        <v>903900</v>
      </c>
      <c r="D26" s="41">
        <f t="shared" si="2"/>
        <v>954000</v>
      </c>
      <c r="E26" s="41">
        <f>+'FP Ril SMJEŠTAJ i PUK'!E26+'Kapitalni projekti'!E27+'FP Ril tržište'!E27+st!F27</f>
        <v>0</v>
      </c>
      <c r="F26" s="41">
        <f>+'FP Ril SMJEŠTAJ i PUK'!F26+'Kapitalni projekti'!F27+'FP Ril tržište'!F27+st!G27</f>
        <v>0</v>
      </c>
      <c r="G26" s="41">
        <f>+'FP Ril SMJEŠTAJ i PUK'!G26+'Kapitalni projekti'!G27+'FP Ril tržište'!G27+st!I27</f>
        <v>954000</v>
      </c>
      <c r="H26" s="41">
        <f>+'FP Ril SMJEŠTAJ i PUK'!H26+'Kapitalni projekti'!H27+'FP Ril tržište'!H27+st!J27</f>
        <v>0</v>
      </c>
      <c r="I26" s="41">
        <f>+'FP Ril SMJEŠTAJ i PUK'!I26+'Kapitalni projekti'!I27+'FP Ril tržište'!I27+st!K27</f>
        <v>0</v>
      </c>
      <c r="J26" s="41">
        <f>+'FP Ril SMJEŠTAJ i PUK'!J26+'Kapitalni projekti'!J27+'FP Ril tržište'!J27+st!L27</f>
        <v>0</v>
      </c>
      <c r="K26" s="41">
        <f>+'FP Ril SMJEŠTAJ i PUK'!K26+'Kapitalni projekti'!K27+'FP Ril tržište'!K27+st!M27</f>
        <v>0</v>
      </c>
      <c r="L26" s="41">
        <f>+'FP Ril SMJEŠTAJ i PUK'!L26+'Kapitalni projekti'!L27+'FP Ril tržište'!L27+st!N27</f>
        <v>0</v>
      </c>
      <c r="M26" s="41">
        <f t="shared" si="3"/>
        <v>50100</v>
      </c>
    </row>
    <row r="27" spans="1:14" ht="10.5" hidden="1" customHeight="1">
      <c r="A27" s="79"/>
      <c r="B27" s="132"/>
      <c r="C27" s="133">
        <v>0</v>
      </c>
      <c r="D27" s="41">
        <f t="shared" si="2"/>
        <v>0</v>
      </c>
      <c r="E27" s="41">
        <f>+'FP Ril SMJEŠTAJ i PUK'!E27+'Kapitalni projekti'!E28+'FP Ril tržište'!E28+st!F28</f>
        <v>0</v>
      </c>
      <c r="F27" s="41">
        <f>+'FP Ril SMJEŠTAJ i PUK'!F27+'Kapitalni projekti'!F28+'FP Ril tržište'!F28+st!G28</f>
        <v>0</v>
      </c>
      <c r="G27" s="41">
        <f>+'FP Ril SMJEŠTAJ i PUK'!G27+'Kapitalni projekti'!G28+'FP Ril tržište'!G28+st!I28</f>
        <v>0</v>
      </c>
      <c r="H27" s="41">
        <f>+'FP Ril SMJEŠTAJ i PUK'!H27+'Kapitalni projekti'!H28+'FP Ril tržište'!H28+st!J28</f>
        <v>0</v>
      </c>
      <c r="I27" s="41">
        <f>+'FP Ril SMJEŠTAJ i PUK'!I27+'Kapitalni projekti'!I28+'FP Ril tržište'!I28+st!K28</f>
        <v>0</v>
      </c>
      <c r="J27" s="41">
        <f>+'FP Ril SMJEŠTAJ i PUK'!J27+'Kapitalni projekti'!J28+'FP Ril tržište'!J28+st!L28</f>
        <v>0</v>
      </c>
      <c r="K27" s="41">
        <f>+'FP Ril SMJEŠTAJ i PUK'!K27+'Kapitalni projekti'!K28+'FP Ril tržište'!K28+st!M28</f>
        <v>0</v>
      </c>
      <c r="L27" s="41">
        <f>+'FP Ril SMJEŠTAJ i PUK'!L27+'Kapitalni projekti'!L28+'FP Ril tržište'!L28+st!N28</f>
        <v>0</v>
      </c>
      <c r="M27" s="41">
        <f t="shared" si="3"/>
        <v>0</v>
      </c>
    </row>
    <row r="28" spans="1:14" ht="18" customHeight="1">
      <c r="A28" s="129">
        <v>32</v>
      </c>
      <c r="B28" s="134" t="s">
        <v>33</v>
      </c>
      <c r="C28" s="135">
        <v>3454085</v>
      </c>
      <c r="D28" s="41">
        <f t="shared" si="2"/>
        <v>3189154</v>
      </c>
      <c r="E28" s="41">
        <f>+'FP Ril SMJEŠTAJ i PUK'!E28+'Kapitalni projekti'!E29+'FP Ril tržište'!E29+st!F29</f>
        <v>0</v>
      </c>
      <c r="F28" s="41">
        <f>+'FP Ril SMJEŠTAJ i PUK'!F28+'Kapitalni projekti'!F29+'FP Ril tržište'!F29+st!G29</f>
        <v>16000</v>
      </c>
      <c r="G28" s="41">
        <f>+'FP Ril SMJEŠTAJ i PUK'!G28+'Kapitalni projekti'!G29+'FP Ril tržište'!G29+st!I29</f>
        <v>3138950</v>
      </c>
      <c r="H28" s="41">
        <f>+'FP Ril SMJEŠTAJ i PUK'!H28+'Kapitalni projekti'!H29+'FP Ril tržište'!H29+st!J29</f>
        <v>4204</v>
      </c>
      <c r="I28" s="41">
        <f>+'FP Ril SMJEŠTAJ i PUK'!I28+'Kapitalni projekti'!I29+'FP Ril tržište'!I29+st!K29</f>
        <v>30000</v>
      </c>
      <c r="J28" s="41">
        <f>+'FP Ril SMJEŠTAJ i PUK'!J28+'Kapitalni projekti'!J29+'FP Ril tržište'!J29+st!L29</f>
        <v>0</v>
      </c>
      <c r="K28" s="41">
        <f>+'FP Ril SMJEŠTAJ i PUK'!K28+'Kapitalni projekti'!K29+'FP Ril tržište'!K29+st!M29</f>
        <v>0</v>
      </c>
      <c r="L28" s="41">
        <f>+'FP Ril SMJEŠTAJ i PUK'!L28+'Kapitalni projekti'!L29+'FP Ril tržište'!L29+st!N29</f>
        <v>0</v>
      </c>
      <c r="M28" s="41">
        <f t="shared" si="3"/>
        <v>-264931</v>
      </c>
    </row>
    <row r="29" spans="1:14" ht="36" customHeight="1">
      <c r="A29" s="79">
        <v>321</v>
      </c>
      <c r="B29" s="130" t="s">
        <v>9</v>
      </c>
      <c r="C29" s="69">
        <v>220000</v>
      </c>
      <c r="D29" s="41">
        <f t="shared" si="2"/>
        <v>195150</v>
      </c>
      <c r="E29" s="41">
        <f>+'FP Ril SMJEŠTAJ i PUK'!E29+'Kapitalni projekti'!E30+'FP Ril tržište'!E30+st!F30</f>
        <v>0</v>
      </c>
      <c r="F29" s="41">
        <f>+'FP Ril SMJEŠTAJ i PUK'!F29+'Kapitalni projekti'!F30+'FP Ril tržište'!F30+st!G30</f>
        <v>0</v>
      </c>
      <c r="G29" s="41">
        <f>+'FP Ril SMJEŠTAJ i PUK'!G29+'Kapitalni projekti'!G30+'FP Ril tržište'!G30+st!I30</f>
        <v>195150</v>
      </c>
      <c r="H29" s="41">
        <f>+'FP Ril SMJEŠTAJ i PUK'!H29+'Kapitalni projekti'!H30+'FP Ril tržište'!H30+st!J30</f>
        <v>0</v>
      </c>
      <c r="I29" s="41">
        <f>+'FP Ril SMJEŠTAJ i PUK'!I29+'Kapitalni projekti'!I30+'FP Ril tržište'!I30+st!K30</f>
        <v>0</v>
      </c>
      <c r="J29" s="41">
        <f>+'FP Ril SMJEŠTAJ i PUK'!J29+'Kapitalni projekti'!J30+'FP Ril tržište'!J30+st!L30</f>
        <v>0</v>
      </c>
      <c r="K29" s="41">
        <f>+'FP Ril SMJEŠTAJ i PUK'!K29+'Kapitalni projekti'!K30+'FP Ril tržište'!K30+st!M30</f>
        <v>0</v>
      </c>
      <c r="L29" s="41">
        <f>+'FP Ril SMJEŠTAJ i PUK'!L29+'Kapitalni projekti'!L30+'FP Ril tržište'!L30+st!N30</f>
        <v>0</v>
      </c>
      <c r="M29" s="41">
        <f t="shared" si="3"/>
        <v>-24850</v>
      </c>
    </row>
    <row r="30" spans="1:14" ht="31.5" customHeight="1">
      <c r="A30" s="79">
        <v>322</v>
      </c>
      <c r="B30" s="130" t="s">
        <v>10</v>
      </c>
      <c r="C30" s="69">
        <v>2445635</v>
      </c>
      <c r="D30" s="41">
        <f t="shared" si="2"/>
        <v>2305970</v>
      </c>
      <c r="E30" s="41">
        <f>+'FP Ril SMJEŠTAJ i PUK'!E30+'Kapitalni projekti'!E31+'FP Ril tržište'!E31+st!F31</f>
        <v>0</v>
      </c>
      <c r="F30" s="41">
        <f>+'FP Ril SMJEŠTAJ i PUK'!F30+'Kapitalni projekti'!F31+'FP Ril tržište'!F31+st!G31</f>
        <v>9500</v>
      </c>
      <c r="G30" s="41">
        <f>+'FP Ril SMJEŠTAJ i PUK'!G30+'Kapitalni projekti'!G31+'FP Ril tržište'!G31+st!I31</f>
        <v>2266470</v>
      </c>
      <c r="H30" s="41">
        <f>+'FP Ril SMJEŠTAJ i PUK'!H30+'Kapitalni projekti'!H31+'FP Ril tržište'!H31+st!J31</f>
        <v>0</v>
      </c>
      <c r="I30" s="41">
        <f>+'FP Ril SMJEŠTAJ i PUK'!I30+'Kapitalni projekti'!I31+'FP Ril tržište'!I31+st!K31</f>
        <v>30000</v>
      </c>
      <c r="J30" s="41">
        <f>+'FP Ril SMJEŠTAJ i PUK'!J30+'Kapitalni projekti'!J31+'FP Ril tržište'!J31+st!L31</f>
        <v>0</v>
      </c>
      <c r="K30" s="41">
        <f>+'FP Ril SMJEŠTAJ i PUK'!K30+'Kapitalni projekti'!K31+'FP Ril tržište'!K31+st!M31</f>
        <v>0</v>
      </c>
      <c r="L30" s="41">
        <f>+'FP Ril SMJEŠTAJ i PUK'!L30+'Kapitalni projekti'!L31+'FP Ril tržište'!L31+st!N31</f>
        <v>0</v>
      </c>
      <c r="M30" s="41">
        <f t="shared" si="3"/>
        <v>-139665</v>
      </c>
    </row>
    <row r="31" spans="1:14" ht="14.25" customHeight="1">
      <c r="A31" s="79">
        <v>323</v>
      </c>
      <c r="B31" s="130" t="s">
        <v>11</v>
      </c>
      <c r="C31" s="69">
        <v>590950</v>
      </c>
      <c r="D31" s="41">
        <f t="shared" si="2"/>
        <v>542694</v>
      </c>
      <c r="E31" s="41">
        <f>+'FP Ril SMJEŠTAJ i PUK'!E31+'Kapitalni projekti'!E32+'FP Ril tržište'!E32+st!F32</f>
        <v>0</v>
      </c>
      <c r="F31" s="41">
        <f>+'FP Ril SMJEŠTAJ i PUK'!F31+'Kapitalni projekti'!F32+'FP Ril tržište'!F32+st!G32</f>
        <v>6500</v>
      </c>
      <c r="G31" s="41">
        <f>+'FP Ril SMJEŠTAJ i PUK'!G31+'Kapitalni projekti'!G32+'FP Ril tržište'!G32+st!I32</f>
        <v>531990</v>
      </c>
      <c r="H31" s="41">
        <f>+'FP Ril SMJEŠTAJ i PUK'!H31+'Kapitalni projekti'!H32+'FP Ril tržište'!H32+st!J32</f>
        <v>4204</v>
      </c>
      <c r="I31" s="41">
        <f>+'FP Ril SMJEŠTAJ i PUK'!I31+'Kapitalni projekti'!I32+'FP Ril tržište'!I32+st!K32</f>
        <v>0</v>
      </c>
      <c r="J31" s="41">
        <f>+'FP Ril SMJEŠTAJ i PUK'!J31+'Kapitalni projekti'!J32+'FP Ril tržište'!J32+st!L32</f>
        <v>0</v>
      </c>
      <c r="K31" s="41">
        <f>+'FP Ril SMJEŠTAJ i PUK'!K31+'Kapitalni projekti'!K32+'FP Ril tržište'!K32+st!M32</f>
        <v>0</v>
      </c>
      <c r="L31" s="41">
        <f>+'FP Ril SMJEŠTAJ i PUK'!L31+'Kapitalni projekti'!L32+'FP Ril tržište'!L32+st!N32</f>
        <v>0</v>
      </c>
      <c r="M31" s="41">
        <f t="shared" si="3"/>
        <v>-48256</v>
      </c>
    </row>
    <row r="32" spans="1:14" ht="30.75" customHeight="1">
      <c r="A32" s="79">
        <v>324</v>
      </c>
      <c r="B32" s="130" t="s">
        <v>34</v>
      </c>
      <c r="C32" s="69">
        <v>0</v>
      </c>
      <c r="D32" s="41">
        <f t="shared" si="2"/>
        <v>0</v>
      </c>
      <c r="E32" s="41">
        <f>+'FP Ril SMJEŠTAJ i PUK'!E32+'Kapitalni projekti'!E33+'FP Ril tržište'!E33+st!F33</f>
        <v>0</v>
      </c>
      <c r="F32" s="41">
        <f>+'FP Ril SMJEŠTAJ i PUK'!F32+'Kapitalni projekti'!F33+'FP Ril tržište'!F33+st!G33</f>
        <v>0</v>
      </c>
      <c r="G32" s="41">
        <f>+'FP Ril SMJEŠTAJ i PUK'!G32+'Kapitalni projekti'!G33+'FP Ril tržište'!G33+st!I33</f>
        <v>0</v>
      </c>
      <c r="H32" s="41">
        <f>+'FP Ril SMJEŠTAJ i PUK'!H32+'Kapitalni projekti'!H33+'FP Ril tržište'!H33+st!J33</f>
        <v>0</v>
      </c>
      <c r="I32" s="41">
        <f>+'FP Ril SMJEŠTAJ i PUK'!I32+'Kapitalni projekti'!I33+'FP Ril tržište'!I33+st!K33</f>
        <v>0</v>
      </c>
      <c r="J32" s="41">
        <f>+'FP Ril SMJEŠTAJ i PUK'!J32+'Kapitalni projekti'!J33+'FP Ril tržište'!J33+st!L33</f>
        <v>0</v>
      </c>
      <c r="K32" s="41">
        <f>+'FP Ril SMJEŠTAJ i PUK'!K32+'Kapitalni projekti'!K33+'FP Ril tržište'!K33+st!M33</f>
        <v>0</v>
      </c>
      <c r="L32" s="41">
        <f>+'FP Ril SMJEŠTAJ i PUK'!L32+'Kapitalni projekti'!L33+'FP Ril tržište'!L33+st!N33</f>
        <v>0</v>
      </c>
      <c r="M32" s="41">
        <f t="shared" si="3"/>
        <v>0</v>
      </c>
    </row>
    <row r="33" spans="1:14" ht="27" customHeight="1">
      <c r="A33" s="79">
        <v>329</v>
      </c>
      <c r="B33" s="130" t="s">
        <v>12</v>
      </c>
      <c r="C33" s="69">
        <v>197500</v>
      </c>
      <c r="D33" s="41">
        <f t="shared" si="2"/>
        <v>145340</v>
      </c>
      <c r="E33" s="41">
        <f>+'FP Ril SMJEŠTAJ i PUK'!E33+'Kapitalni projekti'!E34+'FP Ril tržište'!E34+st!F34</f>
        <v>0</v>
      </c>
      <c r="F33" s="41">
        <f>+'FP Ril SMJEŠTAJ i PUK'!F33+'Kapitalni projekti'!F34+'FP Ril tržište'!F34+st!G34</f>
        <v>0</v>
      </c>
      <c r="G33" s="41">
        <f>+'FP Ril SMJEŠTAJ i PUK'!G33+'Kapitalni projekti'!G34+'FP Ril tržište'!G34+st!I34</f>
        <v>145340</v>
      </c>
      <c r="H33" s="41">
        <f>+'FP Ril SMJEŠTAJ i PUK'!H33+'Kapitalni projekti'!H34+'FP Ril tržište'!H34+st!J34</f>
        <v>0</v>
      </c>
      <c r="I33" s="41">
        <f>+'FP Ril SMJEŠTAJ i PUK'!I33+'Kapitalni projekti'!I34+'FP Ril tržište'!I34+st!K34</f>
        <v>0</v>
      </c>
      <c r="J33" s="41">
        <f>+'FP Ril SMJEŠTAJ i PUK'!J33+'Kapitalni projekti'!J34+'FP Ril tržište'!J34+st!L34</f>
        <v>0</v>
      </c>
      <c r="K33" s="41">
        <f>+'FP Ril SMJEŠTAJ i PUK'!K33+'Kapitalni projekti'!K34+'FP Ril tržište'!K34+st!M34</f>
        <v>0</v>
      </c>
      <c r="L33" s="41">
        <f>+'FP Ril SMJEŠTAJ i PUK'!L33+'Kapitalni projekti'!L34+'FP Ril tržište'!L34+st!N34</f>
        <v>0</v>
      </c>
      <c r="M33" s="41">
        <f t="shared" si="3"/>
        <v>-52160</v>
      </c>
    </row>
    <row r="34" spans="1:14" ht="26.25" customHeight="1">
      <c r="A34" s="129">
        <v>34</v>
      </c>
      <c r="B34" s="134" t="s">
        <v>35</v>
      </c>
      <c r="C34" s="135">
        <v>29000</v>
      </c>
      <c r="D34" s="41">
        <f t="shared" si="2"/>
        <v>15200</v>
      </c>
      <c r="E34" s="41">
        <f>+'FP Ril SMJEŠTAJ i PUK'!E34+'Kapitalni projekti'!E35+'FP Ril tržište'!E35+st!F35</f>
        <v>0</v>
      </c>
      <c r="F34" s="41">
        <f>+'FP Ril SMJEŠTAJ i PUK'!F34+'Kapitalni projekti'!F35+'FP Ril tržište'!F35+st!G35</f>
        <v>0</v>
      </c>
      <c r="G34" s="41">
        <f>+'FP Ril SMJEŠTAJ i PUK'!G34+'Kapitalni projekti'!G35+'FP Ril tržište'!G35+st!I35</f>
        <v>15200</v>
      </c>
      <c r="H34" s="41">
        <f>+'FP Ril SMJEŠTAJ i PUK'!H34+'Kapitalni projekti'!H35+'FP Ril tržište'!H35+st!J35</f>
        <v>0</v>
      </c>
      <c r="I34" s="41">
        <f>+'FP Ril SMJEŠTAJ i PUK'!I34+'Kapitalni projekti'!I35+'FP Ril tržište'!I35+st!K35</f>
        <v>0</v>
      </c>
      <c r="J34" s="41">
        <f>+'FP Ril SMJEŠTAJ i PUK'!J34+'Kapitalni projekti'!J35+'FP Ril tržište'!J35+st!L35</f>
        <v>0</v>
      </c>
      <c r="K34" s="41">
        <f>+'FP Ril SMJEŠTAJ i PUK'!K34+'Kapitalni projekti'!K35+'FP Ril tržište'!K35+st!M35</f>
        <v>0</v>
      </c>
      <c r="L34" s="41">
        <f>+'FP Ril SMJEŠTAJ i PUK'!L34+'Kapitalni projekti'!L35+'FP Ril tržište'!L35+st!N35</f>
        <v>0</v>
      </c>
      <c r="M34" s="41">
        <f t="shared" si="3"/>
        <v>-13800</v>
      </c>
    </row>
    <row r="35" spans="1:14" ht="14.25" customHeight="1">
      <c r="A35" s="79">
        <v>343</v>
      </c>
      <c r="B35" s="130" t="s">
        <v>13</v>
      </c>
      <c r="C35" s="69">
        <v>29000</v>
      </c>
      <c r="D35" s="41">
        <f t="shared" si="2"/>
        <v>15200</v>
      </c>
      <c r="E35" s="41">
        <f>+'FP Ril SMJEŠTAJ i PUK'!E35+'Kapitalni projekti'!E36+'FP Ril tržište'!E36+st!F36</f>
        <v>0</v>
      </c>
      <c r="F35" s="41">
        <f>+'FP Ril SMJEŠTAJ i PUK'!F35+'Kapitalni projekti'!F36+'FP Ril tržište'!F36+st!G36</f>
        <v>0</v>
      </c>
      <c r="G35" s="41">
        <f>+'FP Ril SMJEŠTAJ i PUK'!G35+'Kapitalni projekti'!G36+'FP Ril tržište'!G36+st!I36</f>
        <v>15200</v>
      </c>
      <c r="H35" s="41">
        <f>+'FP Ril SMJEŠTAJ i PUK'!H35+'Kapitalni projekti'!H36+'FP Ril tržište'!H36+st!J36</f>
        <v>0</v>
      </c>
      <c r="I35" s="41">
        <f>+'FP Ril SMJEŠTAJ i PUK'!I35+'Kapitalni projekti'!I36+'FP Ril tržište'!I36+st!K36</f>
        <v>0</v>
      </c>
      <c r="J35" s="41">
        <f>+'FP Ril SMJEŠTAJ i PUK'!J35+'Kapitalni projekti'!J36+'FP Ril tržište'!J36+st!L36</f>
        <v>0</v>
      </c>
      <c r="K35" s="41">
        <f>+'FP Ril SMJEŠTAJ i PUK'!K35+'Kapitalni projekti'!K36+'FP Ril tržište'!K36+st!M36</f>
        <v>0</v>
      </c>
      <c r="L35" s="41">
        <f>+'FP Ril SMJEŠTAJ i PUK'!L35+'Kapitalni projekti'!L36+'FP Ril tržište'!L36+st!N36</f>
        <v>0</v>
      </c>
      <c r="M35" s="41">
        <f t="shared" si="3"/>
        <v>-13800</v>
      </c>
    </row>
    <row r="36" spans="1:14" s="118" customFormat="1" ht="65.25" customHeight="1">
      <c r="A36" s="129">
        <v>37</v>
      </c>
      <c r="B36" s="136" t="s">
        <v>36</v>
      </c>
      <c r="C36" s="41">
        <v>8000</v>
      </c>
      <c r="D36" s="41">
        <f t="shared" si="2"/>
        <v>3600</v>
      </c>
      <c r="E36" s="41">
        <f>+'FP Ril SMJEŠTAJ i PUK'!E36+'Kapitalni projekti'!E37+'FP Ril tržište'!E37+st!F37</f>
        <v>0</v>
      </c>
      <c r="F36" s="41">
        <f>+'FP Ril SMJEŠTAJ i PUK'!F36+'Kapitalni projekti'!F37+'FP Ril tržište'!F37+st!G37</f>
        <v>0</v>
      </c>
      <c r="G36" s="41">
        <f>+'FP Ril SMJEŠTAJ i PUK'!G36+'Kapitalni projekti'!G37+'FP Ril tržište'!G37+st!I37</f>
        <v>3600</v>
      </c>
      <c r="H36" s="41">
        <f>+'FP Ril SMJEŠTAJ i PUK'!H36+'Kapitalni projekti'!H37+'FP Ril tržište'!H37+st!J37</f>
        <v>0</v>
      </c>
      <c r="I36" s="41">
        <f>+'FP Ril SMJEŠTAJ i PUK'!I36+'Kapitalni projekti'!I37+'FP Ril tržište'!I37+st!K37</f>
        <v>0</v>
      </c>
      <c r="J36" s="41">
        <f>+'FP Ril SMJEŠTAJ i PUK'!J36+'Kapitalni projekti'!J37+'FP Ril tržište'!J37+st!L37</f>
        <v>0</v>
      </c>
      <c r="K36" s="41">
        <f>+'FP Ril SMJEŠTAJ i PUK'!K36+'Kapitalni projekti'!K37+'FP Ril tržište'!K37+st!M37</f>
        <v>0</v>
      </c>
      <c r="L36" s="41">
        <f>+'FP Ril SMJEŠTAJ i PUK'!L36+'Kapitalni projekti'!L37+'FP Ril tržište'!L37+st!N37</f>
        <v>0</v>
      </c>
      <c r="M36" s="41">
        <f t="shared" si="3"/>
        <v>-4400</v>
      </c>
      <c r="N36" s="60"/>
    </row>
    <row r="37" spans="1:14" ht="55.5" customHeight="1">
      <c r="A37" s="79">
        <v>372</v>
      </c>
      <c r="B37" s="130" t="s">
        <v>37</v>
      </c>
      <c r="C37" s="69">
        <v>8000</v>
      </c>
      <c r="D37" s="41">
        <f t="shared" si="2"/>
        <v>3600</v>
      </c>
      <c r="E37" s="41">
        <f>+'FP Ril SMJEŠTAJ i PUK'!E37+'Kapitalni projekti'!E38+'FP Ril tržište'!E38+st!F38</f>
        <v>0</v>
      </c>
      <c r="F37" s="41">
        <f>+'FP Ril SMJEŠTAJ i PUK'!F37+'Kapitalni projekti'!F38+'FP Ril tržište'!F38+st!G38</f>
        <v>0</v>
      </c>
      <c r="G37" s="41">
        <f>+'FP Ril SMJEŠTAJ i PUK'!G37+'Kapitalni projekti'!G38+'FP Ril tržište'!G38+st!I38</f>
        <v>3600</v>
      </c>
      <c r="H37" s="41">
        <f>+'FP Ril SMJEŠTAJ i PUK'!H37+'Kapitalni projekti'!H38+'FP Ril tržište'!H38+st!J38</f>
        <v>0</v>
      </c>
      <c r="I37" s="41">
        <f>+'FP Ril SMJEŠTAJ i PUK'!I37+'Kapitalni projekti'!I38+'FP Ril tržište'!I38+st!K38</f>
        <v>0</v>
      </c>
      <c r="J37" s="41">
        <f>+'FP Ril SMJEŠTAJ i PUK'!J37+'Kapitalni projekti'!J38+'FP Ril tržište'!J38+st!L38</f>
        <v>0</v>
      </c>
      <c r="K37" s="41">
        <f>+'FP Ril SMJEŠTAJ i PUK'!K37+'Kapitalni projekti'!K38+'FP Ril tržište'!K38+st!M38</f>
        <v>0</v>
      </c>
      <c r="L37" s="41">
        <f>+'FP Ril SMJEŠTAJ i PUK'!L37+'Kapitalni projekti'!L38+'FP Ril tržište'!L38+st!N38</f>
        <v>0</v>
      </c>
      <c r="M37" s="41">
        <f t="shared" si="3"/>
        <v>-4400</v>
      </c>
    </row>
    <row r="38" spans="1:14" s="118" customFormat="1" ht="22.5" customHeight="1">
      <c r="A38" s="129">
        <v>38</v>
      </c>
      <c r="B38" s="136" t="s">
        <v>38</v>
      </c>
      <c r="C38" s="41">
        <v>0</v>
      </c>
      <c r="D38" s="41">
        <f t="shared" si="2"/>
        <v>0</v>
      </c>
      <c r="E38" s="41">
        <f>+'FP Ril SMJEŠTAJ i PUK'!E38+'Kapitalni projekti'!E39+'FP Ril tržište'!E39+st!F39</f>
        <v>0</v>
      </c>
      <c r="F38" s="41">
        <f>+'FP Ril SMJEŠTAJ i PUK'!F38+'Kapitalni projekti'!F39+'FP Ril tržište'!F39+st!G39</f>
        <v>0</v>
      </c>
      <c r="G38" s="41">
        <f>+'FP Ril SMJEŠTAJ i PUK'!G38+'Kapitalni projekti'!G39+'FP Ril tržište'!G39+st!I39</f>
        <v>0</v>
      </c>
      <c r="H38" s="41">
        <f>+'FP Ril SMJEŠTAJ i PUK'!H38+'Kapitalni projekti'!H39+'FP Ril tržište'!H39+st!J39</f>
        <v>0</v>
      </c>
      <c r="I38" s="41">
        <f>+'FP Ril SMJEŠTAJ i PUK'!I38+'Kapitalni projekti'!I39+'FP Ril tržište'!I39+st!K39</f>
        <v>0</v>
      </c>
      <c r="J38" s="41">
        <f>+'FP Ril SMJEŠTAJ i PUK'!J38+'Kapitalni projekti'!J39+'FP Ril tržište'!J39+st!L39</f>
        <v>0</v>
      </c>
      <c r="K38" s="41">
        <f>+'FP Ril SMJEŠTAJ i PUK'!K38+'Kapitalni projekti'!K39+'FP Ril tržište'!K39+st!M39</f>
        <v>0</v>
      </c>
      <c r="L38" s="41">
        <f>+'FP Ril SMJEŠTAJ i PUK'!L38+'Kapitalni projekti'!L39+'FP Ril tržište'!L39+st!N39</f>
        <v>0</v>
      </c>
      <c r="M38" s="41">
        <f t="shared" si="3"/>
        <v>0</v>
      </c>
      <c r="N38" s="60"/>
    </row>
    <row r="39" spans="1:14" s="118" customFormat="1" ht="48" customHeight="1">
      <c r="A39" s="129">
        <v>4</v>
      </c>
      <c r="B39" s="136" t="s">
        <v>15</v>
      </c>
      <c r="C39" s="41">
        <v>8671308</v>
      </c>
      <c r="D39" s="41">
        <f t="shared" si="2"/>
        <v>8547941</v>
      </c>
      <c r="E39" s="41">
        <f>+'FP Ril SMJEŠTAJ i PUK'!E39+'Kapitalni projekti'!E40+'FP Ril tržište'!E40+st!F40</f>
        <v>731040</v>
      </c>
      <c r="F39" s="41">
        <f>+'FP Ril SMJEŠTAJ i PUK'!F39+'Kapitalni projekti'!F40+'FP Ril tržište'!F40+st!G40</f>
        <v>0</v>
      </c>
      <c r="G39" s="41">
        <f>+'FP Ril SMJEŠTAJ i PUK'!G39+'Kapitalni projekti'!G40+'FP Ril tržište'!G40+st!I40</f>
        <v>0</v>
      </c>
      <c r="H39" s="41">
        <f>+'FP Ril SMJEŠTAJ i PUK'!H39+'Kapitalni projekti'!H40+'FP Ril tržište'!H40+st!J40</f>
        <v>7690016</v>
      </c>
      <c r="I39" s="41">
        <f>+'FP Ril SMJEŠTAJ i PUK'!I39+'Kapitalni projekti'!I40+'FP Ril tržište'!I40+st!K40</f>
        <v>0</v>
      </c>
      <c r="J39" s="41">
        <f>+'FP Ril SMJEŠTAJ i PUK'!J39+'Kapitalni projekti'!J40+'FP Ril tržište'!J40+st!L40</f>
        <v>0</v>
      </c>
      <c r="K39" s="41">
        <f>+'FP Ril SMJEŠTAJ i PUK'!K39+'Kapitalni projekti'!K40+'FP Ril tržište'!K40+st!M40</f>
        <v>0</v>
      </c>
      <c r="L39" s="41">
        <f>+'FP Ril SMJEŠTAJ i PUK'!L39+'Kapitalni projekti'!L40+'FP Ril tržište'!L40+st!N40</f>
        <v>126885</v>
      </c>
      <c r="M39" s="41">
        <f t="shared" si="3"/>
        <v>-123367</v>
      </c>
      <c r="N39" s="60"/>
    </row>
    <row r="40" spans="1:14" s="118" customFormat="1" ht="48" customHeight="1">
      <c r="A40" s="129">
        <v>41</v>
      </c>
      <c r="B40" s="136" t="s">
        <v>39</v>
      </c>
      <c r="C40" s="41">
        <v>0</v>
      </c>
      <c r="D40" s="41">
        <f t="shared" si="2"/>
        <v>0</v>
      </c>
      <c r="E40" s="41">
        <f>+'FP Ril SMJEŠTAJ i PUK'!E40+'Kapitalni projekti'!E41+'FP Ril tržište'!E41+st!F41</f>
        <v>0</v>
      </c>
      <c r="F40" s="41">
        <f>+'FP Ril SMJEŠTAJ i PUK'!F40+'Kapitalni projekti'!F41+'FP Ril tržište'!F41+st!G41</f>
        <v>0</v>
      </c>
      <c r="G40" s="41">
        <f>+'FP Ril SMJEŠTAJ i PUK'!G40+'Kapitalni projekti'!G41+'FP Ril tržište'!G41+st!I41</f>
        <v>0</v>
      </c>
      <c r="H40" s="41">
        <f>+'FP Ril SMJEŠTAJ i PUK'!H40+'Kapitalni projekti'!H41+'FP Ril tržište'!H41+st!J41</f>
        <v>0</v>
      </c>
      <c r="I40" s="41">
        <f>+'FP Ril SMJEŠTAJ i PUK'!I40+'Kapitalni projekti'!I41+'FP Ril tržište'!I41+st!K41</f>
        <v>0</v>
      </c>
      <c r="J40" s="41">
        <f>+'FP Ril SMJEŠTAJ i PUK'!J40+'Kapitalni projekti'!J41+'FP Ril tržište'!J41+st!L41</f>
        <v>0</v>
      </c>
      <c r="K40" s="41">
        <f>+'FP Ril SMJEŠTAJ i PUK'!K40+'Kapitalni projekti'!K41+'FP Ril tržište'!K41+st!M41</f>
        <v>0</v>
      </c>
      <c r="L40" s="41">
        <f>+'FP Ril SMJEŠTAJ i PUK'!L40+'Kapitalni projekti'!L41+'FP Ril tržište'!L41+st!N41</f>
        <v>0</v>
      </c>
      <c r="M40" s="41">
        <f t="shared" si="3"/>
        <v>0</v>
      </c>
      <c r="N40" s="60"/>
    </row>
    <row r="41" spans="1:14" ht="48" customHeight="1">
      <c r="A41" s="79">
        <v>412</v>
      </c>
      <c r="B41" s="130" t="s">
        <v>40</v>
      </c>
      <c r="C41" s="69">
        <v>0</v>
      </c>
      <c r="D41" s="41">
        <f t="shared" si="2"/>
        <v>0</v>
      </c>
      <c r="E41" s="41">
        <f>+'FP Ril SMJEŠTAJ i PUK'!E41+'Kapitalni projekti'!E42+'FP Ril tržište'!E42+st!F42</f>
        <v>0</v>
      </c>
      <c r="F41" s="41">
        <f>+'FP Ril SMJEŠTAJ i PUK'!F41+'Kapitalni projekti'!F42+'FP Ril tržište'!F42+st!G42</f>
        <v>0</v>
      </c>
      <c r="G41" s="41">
        <f>+'FP Ril SMJEŠTAJ i PUK'!G41+'Kapitalni projekti'!G42+'FP Ril tržište'!G42+st!I42</f>
        <v>0</v>
      </c>
      <c r="H41" s="41">
        <f>+'FP Ril SMJEŠTAJ i PUK'!H41+'Kapitalni projekti'!H42+'FP Ril tržište'!H42+st!J42</f>
        <v>0</v>
      </c>
      <c r="I41" s="41">
        <f>+'FP Ril SMJEŠTAJ i PUK'!I41+'Kapitalni projekti'!I42+'FP Ril tržište'!I42+st!K42</f>
        <v>0</v>
      </c>
      <c r="J41" s="41">
        <f>+'FP Ril SMJEŠTAJ i PUK'!J41+'Kapitalni projekti'!J42+'FP Ril tržište'!J42+st!L42</f>
        <v>0</v>
      </c>
      <c r="K41" s="41">
        <f>+'FP Ril SMJEŠTAJ i PUK'!K41+'Kapitalni projekti'!K42+'FP Ril tržište'!K42+st!M42</f>
        <v>0</v>
      </c>
      <c r="L41" s="41">
        <f>+'FP Ril SMJEŠTAJ i PUK'!L41+'Kapitalni projekti'!L42+'FP Ril tržište'!L42+st!N42</f>
        <v>0</v>
      </c>
      <c r="M41" s="41">
        <f t="shared" si="3"/>
        <v>0</v>
      </c>
    </row>
    <row r="42" spans="1:14" ht="46.5" customHeight="1">
      <c r="A42" s="129">
        <v>42</v>
      </c>
      <c r="B42" s="136" t="s">
        <v>41</v>
      </c>
      <c r="C42" s="41">
        <v>51500</v>
      </c>
      <c r="D42" s="41">
        <f t="shared" si="2"/>
        <v>77515</v>
      </c>
      <c r="E42" s="41">
        <f>+'FP Ril SMJEŠTAJ i PUK'!E42+'Kapitalni projekti'!E43+'FP Ril tržište'!E43+st!F43</f>
        <v>51491</v>
      </c>
      <c r="F42" s="41">
        <f>+'FP Ril SMJEŠTAJ i PUK'!F42+'Kapitalni projekti'!F43+'FP Ril tržište'!F43+st!G43</f>
        <v>0</v>
      </c>
      <c r="G42" s="41">
        <f>+'FP Ril SMJEŠTAJ i PUK'!G42+'Kapitalni projekti'!G43+'FP Ril tržište'!G43+st!I43</f>
        <v>0</v>
      </c>
      <c r="H42" s="41">
        <f>+'FP Ril SMJEŠTAJ i PUK'!H42+'Kapitalni projekti'!H43+'FP Ril tržište'!H43+st!J43</f>
        <v>0</v>
      </c>
      <c r="I42" s="41">
        <f>+'FP Ril SMJEŠTAJ i PUK'!I42+'Kapitalni projekti'!I43+'FP Ril tržište'!I43+st!K43</f>
        <v>0</v>
      </c>
      <c r="J42" s="41">
        <f>+'FP Ril SMJEŠTAJ i PUK'!J42+'Kapitalni projekti'!J43+'FP Ril tržište'!J43+st!L43</f>
        <v>0</v>
      </c>
      <c r="K42" s="41">
        <f>+'FP Ril SMJEŠTAJ i PUK'!K42+'Kapitalni projekti'!K43+'FP Ril tržište'!K43+st!M43</f>
        <v>0</v>
      </c>
      <c r="L42" s="41">
        <f>+'FP Ril SMJEŠTAJ i PUK'!L42+'Kapitalni projekti'!L43+'FP Ril tržište'!L43+st!N43</f>
        <v>26024</v>
      </c>
      <c r="M42" s="41">
        <f t="shared" si="3"/>
        <v>26015</v>
      </c>
    </row>
    <row r="43" spans="1:14" ht="23.25" customHeight="1">
      <c r="A43" s="79">
        <v>422</v>
      </c>
      <c r="B43" s="131" t="s">
        <v>14</v>
      </c>
      <c r="C43" s="133">
        <v>51500</v>
      </c>
      <c r="D43" s="41">
        <f t="shared" si="2"/>
        <v>77515</v>
      </c>
      <c r="E43" s="41">
        <f>+'FP Ril SMJEŠTAJ i PUK'!E43+'Kapitalni projekti'!E44+'FP Ril tržište'!E44+st!F44</f>
        <v>51491</v>
      </c>
      <c r="F43" s="41">
        <f>+'FP Ril SMJEŠTAJ i PUK'!F43+'Kapitalni projekti'!F44+'FP Ril tržište'!F44+st!G44</f>
        <v>0</v>
      </c>
      <c r="G43" s="41">
        <f>+'FP Ril SMJEŠTAJ i PUK'!G43+'Kapitalni projekti'!G44+'FP Ril tržište'!G44+st!I44</f>
        <v>0</v>
      </c>
      <c r="H43" s="41">
        <f>+'FP Ril SMJEŠTAJ i PUK'!H43+'Kapitalni projekti'!H44+'FP Ril tržište'!H44+st!J44</f>
        <v>0</v>
      </c>
      <c r="I43" s="41">
        <f>+'FP Ril SMJEŠTAJ i PUK'!I43+'Kapitalni projekti'!I44+'FP Ril tržište'!I44+st!K44</f>
        <v>0</v>
      </c>
      <c r="J43" s="41">
        <f>+'FP Ril SMJEŠTAJ i PUK'!J43+'Kapitalni projekti'!J44+'FP Ril tržište'!J44+st!L44</f>
        <v>0</v>
      </c>
      <c r="K43" s="41">
        <f>+'FP Ril SMJEŠTAJ i PUK'!K43+'Kapitalni projekti'!K44+'FP Ril tržište'!K44+st!M44</f>
        <v>0</v>
      </c>
      <c r="L43" s="41">
        <f>+'FP Ril SMJEŠTAJ i PUK'!L43+'Kapitalni projekti'!L44+'FP Ril tržište'!L44+st!N44</f>
        <v>26024</v>
      </c>
      <c r="M43" s="41">
        <f t="shared" si="3"/>
        <v>26015</v>
      </c>
    </row>
    <row r="44" spans="1:14" ht="38.25" customHeight="1">
      <c r="A44" s="79">
        <v>426</v>
      </c>
      <c r="B44" s="130" t="s">
        <v>42</v>
      </c>
      <c r="C44" s="69">
        <v>0</v>
      </c>
      <c r="D44" s="41">
        <f t="shared" si="2"/>
        <v>0</v>
      </c>
      <c r="E44" s="41">
        <f>+'FP Ril SMJEŠTAJ i PUK'!E44+'Kapitalni projekti'!E45+'FP Ril tržište'!E45+st!F45</f>
        <v>0</v>
      </c>
      <c r="F44" s="41">
        <f>+'FP Ril SMJEŠTAJ i PUK'!F44+'Kapitalni projekti'!F45+'FP Ril tržište'!F45+st!G45</f>
        <v>0</v>
      </c>
      <c r="G44" s="41">
        <f>+'FP Ril SMJEŠTAJ i PUK'!G44+'Kapitalni projekti'!G45+'FP Ril tržište'!G45+st!I45</f>
        <v>0</v>
      </c>
      <c r="H44" s="41">
        <f>+'FP Ril SMJEŠTAJ i PUK'!H44+'Kapitalni projekti'!H45+'FP Ril tržište'!H45+st!J45</f>
        <v>0</v>
      </c>
      <c r="I44" s="41">
        <f>+'FP Ril SMJEŠTAJ i PUK'!I44+'Kapitalni projekti'!I45+'FP Ril tržište'!I45+st!K45</f>
        <v>0</v>
      </c>
      <c r="J44" s="41">
        <f>+'FP Ril SMJEŠTAJ i PUK'!J44+'Kapitalni projekti'!J45+'FP Ril tržište'!J45+st!L45</f>
        <v>0</v>
      </c>
      <c r="K44" s="41">
        <f>+'FP Ril SMJEŠTAJ i PUK'!K44+'Kapitalni projekti'!K45+'FP Ril tržište'!K45+st!M45</f>
        <v>0</v>
      </c>
      <c r="L44" s="41">
        <f>+'FP Ril SMJEŠTAJ i PUK'!L44+'Kapitalni projekti'!L45+'FP Ril tržište'!L45+st!N45</f>
        <v>0</v>
      </c>
      <c r="M44" s="41">
        <f t="shared" si="3"/>
        <v>0</v>
      </c>
    </row>
    <row r="45" spans="1:14" s="118" customFormat="1" ht="49.5" customHeight="1">
      <c r="A45" s="129">
        <v>45</v>
      </c>
      <c r="B45" s="136" t="s">
        <v>43</v>
      </c>
      <c r="C45" s="41">
        <v>8619808</v>
      </c>
      <c r="D45" s="41">
        <f t="shared" si="2"/>
        <v>8470426</v>
      </c>
      <c r="E45" s="41">
        <f>+'FP Ril SMJEŠTAJ i PUK'!E45+'Kapitalni projekti'!E46+'FP Ril tržište'!E46+st!F46</f>
        <v>679549</v>
      </c>
      <c r="F45" s="41">
        <f>+'FP Ril SMJEŠTAJ i PUK'!F45+'Kapitalni projekti'!F46+'FP Ril tržište'!F46+st!G46</f>
        <v>0</v>
      </c>
      <c r="G45" s="41">
        <f>+'FP Ril SMJEŠTAJ i PUK'!G45+'Kapitalni projekti'!G46+'FP Ril tržište'!G46+st!I46</f>
        <v>0</v>
      </c>
      <c r="H45" s="41">
        <f>+'FP Ril SMJEŠTAJ i PUK'!H45+'Kapitalni projekti'!H46+'FP Ril tržište'!H46+st!J46</f>
        <v>7690016</v>
      </c>
      <c r="I45" s="41">
        <f>+'FP Ril SMJEŠTAJ i PUK'!I45+'Kapitalni projekti'!I46+'FP Ril tržište'!I46+st!K46</f>
        <v>0</v>
      </c>
      <c r="J45" s="41">
        <f>+'FP Ril SMJEŠTAJ i PUK'!J45+'Kapitalni projekti'!J46+'FP Ril tržište'!J46+st!L46</f>
        <v>0</v>
      </c>
      <c r="K45" s="41">
        <f>+'FP Ril SMJEŠTAJ i PUK'!K45+'Kapitalni projekti'!K46+'FP Ril tržište'!K46+st!M46</f>
        <v>0</v>
      </c>
      <c r="L45" s="41">
        <f>+'FP Ril SMJEŠTAJ i PUK'!L45+'Kapitalni projekti'!L46+'FP Ril tržište'!L46+st!N46</f>
        <v>100861</v>
      </c>
      <c r="M45" s="41">
        <f t="shared" si="3"/>
        <v>-149382</v>
      </c>
      <c r="N45" s="60"/>
    </row>
    <row r="46" spans="1:14" ht="45" customHeight="1">
      <c r="A46" s="79">
        <v>451</v>
      </c>
      <c r="B46" s="130" t="s">
        <v>44</v>
      </c>
      <c r="C46" s="69">
        <v>8619808</v>
      </c>
      <c r="D46" s="41">
        <f t="shared" si="2"/>
        <v>8470426</v>
      </c>
      <c r="E46" s="41">
        <f>+'FP Ril SMJEŠTAJ i PUK'!E46+'Kapitalni projekti'!E47+'FP Ril tržište'!E47+st!F47</f>
        <v>679549</v>
      </c>
      <c r="F46" s="41">
        <f>+'FP Ril SMJEŠTAJ i PUK'!F46+'Kapitalni projekti'!F47+'FP Ril tržište'!F47+st!G47</f>
        <v>0</v>
      </c>
      <c r="G46" s="41">
        <f>+'FP Ril SMJEŠTAJ i PUK'!G46+'Kapitalni projekti'!G47+'FP Ril tržište'!G47+st!I47</f>
        <v>0</v>
      </c>
      <c r="H46" s="41">
        <f>+'FP Ril SMJEŠTAJ i PUK'!H46+'Kapitalni projekti'!H47+'FP Ril tržište'!H47+st!J47</f>
        <v>7690016</v>
      </c>
      <c r="I46" s="41">
        <f>+'FP Ril SMJEŠTAJ i PUK'!I46+'Kapitalni projekti'!I47+'FP Ril tržište'!I47+st!K47</f>
        <v>0</v>
      </c>
      <c r="J46" s="41">
        <f>+'FP Ril SMJEŠTAJ i PUK'!J46+'Kapitalni projekti'!J47+'FP Ril tržište'!J47+st!L47</f>
        <v>0</v>
      </c>
      <c r="K46" s="41">
        <f>+'FP Ril SMJEŠTAJ i PUK'!K46+'Kapitalni projekti'!K47+'FP Ril tržište'!K47+st!M47</f>
        <v>0</v>
      </c>
      <c r="L46" s="41">
        <f>+'FP Ril SMJEŠTAJ i PUK'!L46+'Kapitalni projekti'!L47+'FP Ril tržište'!L47+st!N47</f>
        <v>100861</v>
      </c>
      <c r="M46" s="41">
        <f t="shared" si="3"/>
        <v>-149382</v>
      </c>
    </row>
    <row r="47" spans="1:14" ht="45" customHeight="1">
      <c r="A47" s="79">
        <v>452</v>
      </c>
      <c r="B47" s="130" t="s">
        <v>45</v>
      </c>
      <c r="C47" s="69">
        <v>0</v>
      </c>
      <c r="D47" s="41">
        <f t="shared" si="2"/>
        <v>0</v>
      </c>
      <c r="E47" s="41">
        <f>+'FP Ril SMJEŠTAJ i PUK'!E47+'Kapitalni projekti'!E48+'FP Ril tržište'!E48+st!F48</f>
        <v>0</v>
      </c>
      <c r="F47" s="41">
        <f>+'FP Ril SMJEŠTAJ i PUK'!F47+'Kapitalni projekti'!F48+'FP Ril tržište'!F48+st!G48</f>
        <v>0</v>
      </c>
      <c r="G47" s="41">
        <f>+'FP Ril SMJEŠTAJ i PUK'!G47+'Kapitalni projekti'!G48+'FP Ril tržište'!G48+st!I48</f>
        <v>0</v>
      </c>
      <c r="H47" s="41">
        <f>+'FP Ril SMJEŠTAJ i PUK'!H47+'Kapitalni projekti'!H48+'FP Ril tržište'!H48+st!J48</f>
        <v>0</v>
      </c>
      <c r="I47" s="41">
        <f>+'FP Ril SMJEŠTAJ i PUK'!I47+'Kapitalni projekti'!I48+'FP Ril tržište'!I48+st!K48</f>
        <v>0</v>
      </c>
      <c r="J47" s="41">
        <f>+'FP Ril SMJEŠTAJ i PUK'!J47+'Kapitalni projekti'!J48+'FP Ril tržište'!J48+st!L48</f>
        <v>0</v>
      </c>
      <c r="K47" s="41">
        <f>+'FP Ril SMJEŠTAJ i PUK'!K47+'Kapitalni projekti'!K48+'FP Ril tržište'!K48+st!M48</f>
        <v>0</v>
      </c>
      <c r="L47" s="41">
        <f>+'FP Ril SMJEŠTAJ i PUK'!L47+'Kapitalni projekti'!L48+'FP Ril tržište'!L48+st!N48</f>
        <v>0</v>
      </c>
      <c r="M47" s="41">
        <f t="shared" si="3"/>
        <v>0</v>
      </c>
    </row>
    <row r="48" spans="1:14" ht="52.5" customHeight="1">
      <c r="A48" s="79"/>
      <c r="B48" s="137" t="s">
        <v>46</v>
      </c>
      <c r="C48" s="82">
        <v>10324002</v>
      </c>
      <c r="D48" s="41">
        <f t="shared" si="2"/>
        <v>10290715</v>
      </c>
      <c r="E48" s="41">
        <f>+'FP Ril SMJEŠTAJ i PUK'!E48+'Kapitalni projekti'!E49+'FP Ril tržište'!E49+st!F49</f>
        <v>3310511</v>
      </c>
      <c r="F48" s="41">
        <f>+'FP Ril SMJEŠTAJ i PUK'!F48+'Kapitalni projekti'!F49+'FP Ril tržište'!F49+st!G49</f>
        <v>66000</v>
      </c>
      <c r="G48" s="41">
        <f>+'FP Ril SMJEŠTAJ i PUK'!G48+'Kapitalni projekti'!G49+'FP Ril tržište'!G49+st!I49</f>
        <v>6880000</v>
      </c>
      <c r="H48" s="41">
        <f>+'FP Ril SMJEŠTAJ i PUK'!H48+'Kapitalni projekti'!H49+'FP Ril tržište'!H49+st!J49</f>
        <v>4204</v>
      </c>
      <c r="I48" s="41">
        <f>+'FP Ril SMJEŠTAJ i PUK'!I48+'Kapitalni projekti'!I49+'FP Ril tržište'!I49+st!K49</f>
        <v>30000</v>
      </c>
      <c r="J48" s="41">
        <f>+'FP Ril SMJEŠTAJ i PUK'!J48+'Kapitalni projekti'!J49+'FP Ril tržište'!J49+st!L49</f>
        <v>0</v>
      </c>
      <c r="K48" s="41">
        <f>+'FP Ril SMJEŠTAJ i PUK'!K48+'Kapitalni projekti'!K49+'FP Ril tržište'!K49+st!M49</f>
        <v>0</v>
      </c>
      <c r="L48" s="41">
        <f>+'FP Ril SMJEŠTAJ i PUK'!L48+'Kapitalni projekti'!L49+'FP Ril tržište'!L49+st!N49</f>
        <v>0</v>
      </c>
      <c r="M48" s="41">
        <f t="shared" si="3"/>
        <v>-33287</v>
      </c>
    </row>
    <row r="49" spans="1:15" ht="69.75" customHeight="1">
      <c r="A49" s="79"/>
      <c r="B49" s="137" t="s">
        <v>47</v>
      </c>
      <c r="C49" s="82">
        <v>8671308</v>
      </c>
      <c r="D49" s="41">
        <f t="shared" si="2"/>
        <v>8547941</v>
      </c>
      <c r="E49" s="41">
        <f>+'FP Ril SMJEŠTAJ i PUK'!E49+'Kapitalni projekti'!E50+'FP Ril tržište'!E50+st!F50</f>
        <v>731040</v>
      </c>
      <c r="F49" s="41">
        <f>+'FP Ril SMJEŠTAJ i PUK'!F49+'Kapitalni projekti'!F50+'FP Ril tržište'!F50+st!G50</f>
        <v>0</v>
      </c>
      <c r="G49" s="41">
        <f>+'FP Ril SMJEŠTAJ i PUK'!G49+'Kapitalni projekti'!G50+'FP Ril tržište'!G50+st!I50</f>
        <v>0</v>
      </c>
      <c r="H49" s="41">
        <f>+'FP Ril SMJEŠTAJ i PUK'!H49+'Kapitalni projekti'!H50+'FP Ril tržište'!H50+st!J50</f>
        <v>7690016</v>
      </c>
      <c r="I49" s="41">
        <f>+'FP Ril SMJEŠTAJ i PUK'!I49+'Kapitalni projekti'!I50+'FP Ril tržište'!I50+st!K50</f>
        <v>0</v>
      </c>
      <c r="J49" s="41">
        <f>+'FP Ril SMJEŠTAJ i PUK'!J49+'Kapitalni projekti'!J50+'FP Ril tržište'!J50+st!L50</f>
        <v>0</v>
      </c>
      <c r="K49" s="41">
        <f>+'FP Ril SMJEŠTAJ i PUK'!K49+'Kapitalni projekti'!K50+'FP Ril tržište'!K50+st!M50</f>
        <v>0</v>
      </c>
      <c r="L49" s="41">
        <f>+'FP Ril SMJEŠTAJ i PUK'!L49+'Kapitalni projekti'!L50+'FP Ril tržište'!L50+st!N50</f>
        <v>126885</v>
      </c>
      <c r="M49" s="41">
        <f t="shared" si="3"/>
        <v>-123367</v>
      </c>
    </row>
    <row r="50" spans="1:15" ht="1.5" customHeight="1">
      <c r="A50" s="79"/>
      <c r="B50" s="130" t="s">
        <v>63</v>
      </c>
      <c r="C50" s="69">
        <v>0</v>
      </c>
      <c r="D50" s="41">
        <f>+'FP Ril SMJEŠTAJ i PUK'!D50+'Kapitalni projekti'!D51+'FP Ril tržište'!D51+st!E51</f>
        <v>0</v>
      </c>
      <c r="E50" s="41">
        <f>+'FP Ril SMJEŠTAJ i PUK'!E50+'Kapitalni projekti'!E51+'FP Ril tržište'!E51+st!F51</f>
        <v>0</v>
      </c>
      <c r="F50" s="41">
        <f>+'FP Ril SMJEŠTAJ i PUK'!F50+'Kapitalni projekti'!F51+'FP Ril tržište'!F51+st!G51</f>
        <v>0</v>
      </c>
      <c r="G50" s="41">
        <f>+'FP Ril SMJEŠTAJ i PUK'!G50+'Kapitalni projekti'!G51+'FP Ril tržište'!G51+st!I51</f>
        <v>0</v>
      </c>
      <c r="H50" s="41">
        <f>+'FP Ril SMJEŠTAJ i PUK'!H50+'Kapitalni projekti'!H51+'FP Ril tržište'!H51+st!J51</f>
        <v>0</v>
      </c>
      <c r="I50" s="41">
        <f>+'FP Ril SMJEŠTAJ i PUK'!I50+'Kapitalni projekti'!I51+'FP Ril tržište'!I51+st!K51</f>
        <v>0</v>
      </c>
      <c r="J50" s="41">
        <f>+'FP Ril SMJEŠTAJ i PUK'!J50+'Kapitalni projekti'!J51+'FP Ril tržište'!J51+st!L51</f>
        <v>0</v>
      </c>
      <c r="K50" s="41">
        <f>+'FP Ril SMJEŠTAJ i PUK'!K50+'Kapitalni projekti'!K51+'FP Ril tržište'!K51+st!M51</f>
        <v>0</v>
      </c>
      <c r="L50" s="41">
        <f>+'FP Ril SMJEŠTAJ i PUK'!L50+'Kapitalni projekti'!L51+'FP Ril tržište'!L51+st!N51</f>
        <v>0</v>
      </c>
      <c r="M50" s="41">
        <f t="shared" si="3"/>
        <v>0</v>
      </c>
    </row>
    <row r="51" spans="1:15" ht="28.5" customHeight="1">
      <c r="A51" s="80"/>
      <c r="B51" s="81" t="s">
        <v>109</v>
      </c>
      <c r="C51" s="82">
        <v>18995310</v>
      </c>
      <c r="D51" s="41">
        <f>+D48+D49+D50</f>
        <v>18838656</v>
      </c>
      <c r="E51" s="41">
        <f>+E48+E49+E50</f>
        <v>4041551</v>
      </c>
      <c r="F51" s="41">
        <f>+F48+F49+F50</f>
        <v>66000</v>
      </c>
      <c r="G51" s="41">
        <f>+G48+G49+G50</f>
        <v>6880000</v>
      </c>
      <c r="H51" s="41">
        <f>+H48+H49+H50</f>
        <v>7694220</v>
      </c>
      <c r="I51" s="41">
        <f t="shared" ref="I51:L51" si="4">+I48+I49+I50</f>
        <v>30000</v>
      </c>
      <c r="J51" s="41">
        <f t="shared" si="4"/>
        <v>0</v>
      </c>
      <c r="K51" s="41">
        <f t="shared" si="4"/>
        <v>0</v>
      </c>
      <c r="L51" s="41">
        <f t="shared" si="4"/>
        <v>126885</v>
      </c>
      <c r="M51" s="41">
        <f t="shared" si="3"/>
        <v>-156654</v>
      </c>
    </row>
    <row r="52" spans="1:15">
      <c r="C52" s="60"/>
      <c r="I52" s="187"/>
    </row>
    <row r="53" spans="1:15" ht="18" hidden="1" customHeight="1">
      <c r="B53" s="186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</row>
    <row r="54" spans="1:15" ht="18" hidden="1" customHeight="1">
      <c r="B54" s="186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</row>
    <row r="55" spans="1:15" ht="14.25" hidden="1" customHeight="1">
      <c r="B55" s="186"/>
      <c r="C55" s="187"/>
      <c r="D55" s="187"/>
      <c r="E55" s="187"/>
      <c r="F55" s="187"/>
      <c r="G55" s="187"/>
      <c r="H55" s="187"/>
      <c r="J55" s="187"/>
      <c r="K55" s="187"/>
      <c r="L55" s="187"/>
      <c r="M55" s="187"/>
    </row>
    <row r="56" spans="1:15" ht="15.75" customHeight="1">
      <c r="A56" s="204" t="s">
        <v>61</v>
      </c>
      <c r="B56" s="194"/>
    </row>
    <row r="57" spans="1:15" ht="14.25" customHeight="1">
      <c r="A57" s="204" t="s">
        <v>60</v>
      </c>
      <c r="B57" s="194"/>
      <c r="C57" s="60"/>
      <c r="J57" s="189" t="s">
        <v>49</v>
      </c>
      <c r="K57" s="194"/>
      <c r="L57" s="194"/>
    </row>
    <row r="58" spans="1:15" ht="3" customHeight="1">
      <c r="C58" s="60"/>
      <c r="M58" s="144" t="s">
        <v>50</v>
      </c>
      <c r="N58" s="141"/>
      <c r="O58" s="141"/>
    </row>
    <row r="59" spans="1:15" ht="25.5" customHeight="1">
      <c r="A59" s="191" t="s">
        <v>106</v>
      </c>
      <c r="B59" s="191"/>
      <c r="J59" s="206" t="s">
        <v>82</v>
      </c>
      <c r="K59" s="194"/>
      <c r="L59" s="194"/>
    </row>
    <row r="61" spans="1:15" ht="95.25" customHeight="1"/>
    <row r="62" spans="1:15" ht="111" customHeight="1"/>
    <row r="63" spans="1:15" ht="118.5" customHeight="1"/>
    <row r="64" spans="1:15" ht="81.75" customHeight="1"/>
  </sheetData>
  <mergeCells count="18">
    <mergeCell ref="A59:B59"/>
    <mergeCell ref="A13:D13"/>
    <mergeCell ref="A14:D14"/>
    <mergeCell ref="D18:G18"/>
    <mergeCell ref="A16:D16"/>
    <mergeCell ref="A56:B56"/>
    <mergeCell ref="A57:B57"/>
    <mergeCell ref="K19:L19"/>
    <mergeCell ref="J57:L57"/>
    <mergeCell ref="J59:L59"/>
    <mergeCell ref="A15:D15"/>
    <mergeCell ref="A11:D11"/>
    <mergeCell ref="K2:L2"/>
    <mergeCell ref="A12:D12"/>
    <mergeCell ref="A8:D8"/>
    <mergeCell ref="A1:L1"/>
    <mergeCell ref="A9:D9"/>
    <mergeCell ref="A10:D10"/>
  </mergeCells>
  <pageMargins left="0.7" right="0.7" top="0.75" bottom="0.75" header="0.3" footer="0.3"/>
  <pageSetup paperSize="9" scale="75" fitToHeight="2" orientation="landscape" r:id="rId1"/>
  <headerFooter alignWithMargins="0"/>
  <rowBreaks count="2" manualBreakCount="2">
    <brk id="28" max="12" man="1"/>
    <brk id="44" max="12" man="1"/>
  </rowBreaks>
  <colBreaks count="1" manualBreakCount="1">
    <brk id="14" max="57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3"/>
  <sheetViews>
    <sheetView view="pageBreakPreview" zoomScale="60" workbookViewId="0">
      <selection activeCell="L42" sqref="L42"/>
    </sheetView>
  </sheetViews>
  <sheetFormatPr defaultRowHeight="14.25"/>
  <cols>
    <col min="1" max="1" width="12" style="146" customWidth="1"/>
    <col min="2" max="2" width="27.7109375" style="140" customWidth="1"/>
    <col min="3" max="3" width="14.5703125" style="59" customWidth="1"/>
    <col min="4" max="4" width="15" style="60" customWidth="1"/>
    <col min="5" max="5" width="16.7109375" style="142" customWidth="1"/>
    <col min="6" max="6" width="14.140625" style="142" customWidth="1"/>
    <col min="7" max="7" width="12.85546875" style="142" customWidth="1"/>
    <col min="8" max="8" width="9.85546875" style="60" customWidth="1"/>
    <col min="9" max="9" width="12.140625" style="60" customWidth="1"/>
    <col min="10" max="10" width="14.42578125" style="60" customWidth="1"/>
    <col min="11" max="11" width="10" style="60" customWidth="1"/>
    <col min="12" max="12" width="8.7109375" style="60" customWidth="1"/>
    <col min="13" max="13" width="12.7109375" style="60" customWidth="1"/>
    <col min="14" max="14" width="0.140625" style="60" hidden="1" customWidth="1"/>
    <col min="15" max="15" width="12.85546875" style="60" customWidth="1"/>
    <col min="16" max="16" width="11.42578125" style="60" customWidth="1"/>
    <col min="17" max="17" width="13" style="60" customWidth="1"/>
    <col min="18" max="18" width="13.28515625" style="60" customWidth="1"/>
    <col min="19" max="19" width="11.42578125" style="60" customWidth="1"/>
    <col min="20" max="20" width="9.42578125" style="60" bestFit="1" customWidth="1"/>
    <col min="21" max="21" width="10.140625" style="60" bestFit="1" customWidth="1"/>
    <col min="22" max="257" width="9.140625" style="60"/>
    <col min="258" max="258" width="12" style="60" customWidth="1"/>
    <col min="259" max="259" width="27.7109375" style="60" customWidth="1"/>
    <col min="260" max="260" width="0" style="60" hidden="1" customWidth="1"/>
    <col min="261" max="261" width="20" style="60" customWidth="1"/>
    <col min="262" max="262" width="19.140625" style="60" customWidth="1"/>
    <col min="263" max="263" width="19.85546875" style="60" customWidth="1"/>
    <col min="264" max="264" width="18.140625" style="60" customWidth="1"/>
    <col min="265" max="266" width="16.7109375" style="60" customWidth="1"/>
    <col min="267" max="267" width="22" style="60" customWidth="1"/>
    <col min="268" max="268" width="20.7109375" style="60" customWidth="1"/>
    <col min="269" max="269" width="22.140625" style="60" customWidth="1"/>
    <col min="270" max="270" width="22.85546875" style="60" customWidth="1"/>
    <col min="271" max="271" width="10.42578125" style="60" customWidth="1"/>
    <col min="272" max="272" width="10.42578125" style="60" bestFit="1" customWidth="1"/>
    <col min="273" max="275" width="9.140625" style="60"/>
    <col min="276" max="276" width="9.42578125" style="60" bestFit="1" customWidth="1"/>
    <col min="277" max="277" width="10.140625" style="60" bestFit="1" customWidth="1"/>
    <col min="278" max="513" width="9.140625" style="60"/>
    <col min="514" max="514" width="12" style="60" customWidth="1"/>
    <col min="515" max="515" width="27.7109375" style="60" customWidth="1"/>
    <col min="516" max="516" width="0" style="60" hidden="1" customWidth="1"/>
    <col min="517" max="517" width="20" style="60" customWidth="1"/>
    <col min="518" max="518" width="19.140625" style="60" customWidth="1"/>
    <col min="519" max="519" width="19.85546875" style="60" customWidth="1"/>
    <col min="520" max="520" width="18.140625" style="60" customWidth="1"/>
    <col min="521" max="522" width="16.7109375" style="60" customWidth="1"/>
    <col min="523" max="523" width="22" style="60" customWidth="1"/>
    <col min="524" max="524" width="20.7109375" style="60" customWidth="1"/>
    <col min="525" max="525" width="22.140625" style="60" customWidth="1"/>
    <col min="526" max="526" width="22.85546875" style="60" customWidth="1"/>
    <col min="527" max="527" width="10.42578125" style="60" customWidth="1"/>
    <col min="528" max="528" width="10.42578125" style="60" bestFit="1" customWidth="1"/>
    <col min="529" max="531" width="9.140625" style="60"/>
    <col min="532" max="532" width="9.42578125" style="60" bestFit="1" customWidth="1"/>
    <col min="533" max="533" width="10.140625" style="60" bestFit="1" customWidth="1"/>
    <col min="534" max="769" width="9.140625" style="60"/>
    <col min="770" max="770" width="12" style="60" customWidth="1"/>
    <col min="771" max="771" width="27.7109375" style="60" customWidth="1"/>
    <col min="772" max="772" width="0" style="60" hidden="1" customWidth="1"/>
    <col min="773" max="773" width="20" style="60" customWidth="1"/>
    <col min="774" max="774" width="19.140625" style="60" customWidth="1"/>
    <col min="775" max="775" width="19.85546875" style="60" customWidth="1"/>
    <col min="776" max="776" width="18.140625" style="60" customWidth="1"/>
    <col min="777" max="778" width="16.7109375" style="60" customWidth="1"/>
    <col min="779" max="779" width="22" style="60" customWidth="1"/>
    <col min="780" max="780" width="20.7109375" style="60" customWidth="1"/>
    <col min="781" max="781" width="22.140625" style="60" customWidth="1"/>
    <col min="782" max="782" width="22.85546875" style="60" customWidth="1"/>
    <col min="783" max="783" width="10.42578125" style="60" customWidth="1"/>
    <col min="784" max="784" width="10.42578125" style="60" bestFit="1" customWidth="1"/>
    <col min="785" max="787" width="9.140625" style="60"/>
    <col min="788" max="788" width="9.42578125" style="60" bestFit="1" customWidth="1"/>
    <col min="789" max="789" width="10.140625" style="60" bestFit="1" customWidth="1"/>
    <col min="790" max="1025" width="9.140625" style="60"/>
    <col min="1026" max="1026" width="12" style="60" customWidth="1"/>
    <col min="1027" max="1027" width="27.7109375" style="60" customWidth="1"/>
    <col min="1028" max="1028" width="0" style="60" hidden="1" customWidth="1"/>
    <col min="1029" max="1029" width="20" style="60" customWidth="1"/>
    <col min="1030" max="1030" width="19.140625" style="60" customWidth="1"/>
    <col min="1031" max="1031" width="19.85546875" style="60" customWidth="1"/>
    <col min="1032" max="1032" width="18.140625" style="60" customWidth="1"/>
    <col min="1033" max="1034" width="16.7109375" style="60" customWidth="1"/>
    <col min="1035" max="1035" width="22" style="60" customWidth="1"/>
    <col min="1036" max="1036" width="20.7109375" style="60" customWidth="1"/>
    <col min="1037" max="1037" width="22.140625" style="60" customWidth="1"/>
    <col min="1038" max="1038" width="22.85546875" style="60" customWidth="1"/>
    <col min="1039" max="1039" width="10.42578125" style="60" customWidth="1"/>
    <col min="1040" max="1040" width="10.42578125" style="60" bestFit="1" customWidth="1"/>
    <col min="1041" max="1043" width="9.140625" style="60"/>
    <col min="1044" max="1044" width="9.42578125" style="60" bestFit="1" customWidth="1"/>
    <col min="1045" max="1045" width="10.140625" style="60" bestFit="1" customWidth="1"/>
    <col min="1046" max="1281" width="9.140625" style="60"/>
    <col min="1282" max="1282" width="12" style="60" customWidth="1"/>
    <col min="1283" max="1283" width="27.7109375" style="60" customWidth="1"/>
    <col min="1284" max="1284" width="0" style="60" hidden="1" customWidth="1"/>
    <col min="1285" max="1285" width="20" style="60" customWidth="1"/>
    <col min="1286" max="1286" width="19.140625" style="60" customWidth="1"/>
    <col min="1287" max="1287" width="19.85546875" style="60" customWidth="1"/>
    <col min="1288" max="1288" width="18.140625" style="60" customWidth="1"/>
    <col min="1289" max="1290" width="16.7109375" style="60" customWidth="1"/>
    <col min="1291" max="1291" width="22" style="60" customWidth="1"/>
    <col min="1292" max="1292" width="20.7109375" style="60" customWidth="1"/>
    <col min="1293" max="1293" width="22.140625" style="60" customWidth="1"/>
    <col min="1294" max="1294" width="22.85546875" style="60" customWidth="1"/>
    <col min="1295" max="1295" width="10.42578125" style="60" customWidth="1"/>
    <col min="1296" max="1296" width="10.42578125" style="60" bestFit="1" customWidth="1"/>
    <col min="1297" max="1299" width="9.140625" style="60"/>
    <col min="1300" max="1300" width="9.42578125" style="60" bestFit="1" customWidth="1"/>
    <col min="1301" max="1301" width="10.140625" style="60" bestFit="1" customWidth="1"/>
    <col min="1302" max="1537" width="9.140625" style="60"/>
    <col min="1538" max="1538" width="12" style="60" customWidth="1"/>
    <col min="1539" max="1539" width="27.7109375" style="60" customWidth="1"/>
    <col min="1540" max="1540" width="0" style="60" hidden="1" customWidth="1"/>
    <col min="1541" max="1541" width="20" style="60" customWidth="1"/>
    <col min="1542" max="1542" width="19.140625" style="60" customWidth="1"/>
    <col min="1543" max="1543" width="19.85546875" style="60" customWidth="1"/>
    <col min="1544" max="1544" width="18.140625" style="60" customWidth="1"/>
    <col min="1545" max="1546" width="16.7109375" style="60" customWidth="1"/>
    <col min="1547" max="1547" width="22" style="60" customWidth="1"/>
    <col min="1548" max="1548" width="20.7109375" style="60" customWidth="1"/>
    <col min="1549" max="1549" width="22.140625" style="60" customWidth="1"/>
    <col min="1550" max="1550" width="22.85546875" style="60" customWidth="1"/>
    <col min="1551" max="1551" width="10.42578125" style="60" customWidth="1"/>
    <col min="1552" max="1552" width="10.42578125" style="60" bestFit="1" customWidth="1"/>
    <col min="1553" max="1555" width="9.140625" style="60"/>
    <col min="1556" max="1556" width="9.42578125" style="60" bestFit="1" customWidth="1"/>
    <col min="1557" max="1557" width="10.140625" style="60" bestFit="1" customWidth="1"/>
    <col min="1558" max="1793" width="9.140625" style="60"/>
    <col min="1794" max="1794" width="12" style="60" customWidth="1"/>
    <col min="1795" max="1795" width="27.7109375" style="60" customWidth="1"/>
    <col min="1796" max="1796" width="0" style="60" hidden="1" customWidth="1"/>
    <col min="1797" max="1797" width="20" style="60" customWidth="1"/>
    <col min="1798" max="1798" width="19.140625" style="60" customWidth="1"/>
    <col min="1799" max="1799" width="19.85546875" style="60" customWidth="1"/>
    <col min="1800" max="1800" width="18.140625" style="60" customWidth="1"/>
    <col min="1801" max="1802" width="16.7109375" style="60" customWidth="1"/>
    <col min="1803" max="1803" width="22" style="60" customWidth="1"/>
    <col min="1804" max="1804" width="20.7109375" style="60" customWidth="1"/>
    <col min="1805" max="1805" width="22.140625" style="60" customWidth="1"/>
    <col min="1806" max="1806" width="22.85546875" style="60" customWidth="1"/>
    <col min="1807" max="1807" width="10.42578125" style="60" customWidth="1"/>
    <col min="1808" max="1808" width="10.42578125" style="60" bestFit="1" customWidth="1"/>
    <col min="1809" max="1811" width="9.140625" style="60"/>
    <col min="1812" max="1812" width="9.42578125" style="60" bestFit="1" customWidth="1"/>
    <col min="1813" max="1813" width="10.140625" style="60" bestFit="1" customWidth="1"/>
    <col min="1814" max="2049" width="9.140625" style="60"/>
    <col min="2050" max="2050" width="12" style="60" customWidth="1"/>
    <col min="2051" max="2051" width="27.7109375" style="60" customWidth="1"/>
    <col min="2052" max="2052" width="0" style="60" hidden="1" customWidth="1"/>
    <col min="2053" max="2053" width="20" style="60" customWidth="1"/>
    <col min="2054" max="2054" width="19.140625" style="60" customWidth="1"/>
    <col min="2055" max="2055" width="19.85546875" style="60" customWidth="1"/>
    <col min="2056" max="2056" width="18.140625" style="60" customWidth="1"/>
    <col min="2057" max="2058" width="16.7109375" style="60" customWidth="1"/>
    <col min="2059" max="2059" width="22" style="60" customWidth="1"/>
    <col min="2060" max="2060" width="20.7109375" style="60" customWidth="1"/>
    <col min="2061" max="2061" width="22.140625" style="60" customWidth="1"/>
    <col min="2062" max="2062" width="22.85546875" style="60" customWidth="1"/>
    <col min="2063" max="2063" width="10.42578125" style="60" customWidth="1"/>
    <col min="2064" max="2064" width="10.42578125" style="60" bestFit="1" customWidth="1"/>
    <col min="2065" max="2067" width="9.140625" style="60"/>
    <col min="2068" max="2068" width="9.42578125" style="60" bestFit="1" customWidth="1"/>
    <col min="2069" max="2069" width="10.140625" style="60" bestFit="1" customWidth="1"/>
    <col min="2070" max="2305" width="9.140625" style="60"/>
    <col min="2306" max="2306" width="12" style="60" customWidth="1"/>
    <col min="2307" max="2307" width="27.7109375" style="60" customWidth="1"/>
    <col min="2308" max="2308" width="0" style="60" hidden="1" customWidth="1"/>
    <col min="2309" max="2309" width="20" style="60" customWidth="1"/>
    <col min="2310" max="2310" width="19.140625" style="60" customWidth="1"/>
    <col min="2311" max="2311" width="19.85546875" style="60" customWidth="1"/>
    <col min="2312" max="2312" width="18.140625" style="60" customWidth="1"/>
    <col min="2313" max="2314" width="16.7109375" style="60" customWidth="1"/>
    <col min="2315" max="2315" width="22" style="60" customWidth="1"/>
    <col min="2316" max="2316" width="20.7109375" style="60" customWidth="1"/>
    <col min="2317" max="2317" width="22.140625" style="60" customWidth="1"/>
    <col min="2318" max="2318" width="22.85546875" style="60" customWidth="1"/>
    <col min="2319" max="2319" width="10.42578125" style="60" customWidth="1"/>
    <col min="2320" max="2320" width="10.42578125" style="60" bestFit="1" customWidth="1"/>
    <col min="2321" max="2323" width="9.140625" style="60"/>
    <col min="2324" max="2324" width="9.42578125" style="60" bestFit="1" customWidth="1"/>
    <col min="2325" max="2325" width="10.140625" style="60" bestFit="1" customWidth="1"/>
    <col min="2326" max="2561" width="9.140625" style="60"/>
    <col min="2562" max="2562" width="12" style="60" customWidth="1"/>
    <col min="2563" max="2563" width="27.7109375" style="60" customWidth="1"/>
    <col min="2564" max="2564" width="0" style="60" hidden="1" customWidth="1"/>
    <col min="2565" max="2565" width="20" style="60" customWidth="1"/>
    <col min="2566" max="2566" width="19.140625" style="60" customWidth="1"/>
    <col min="2567" max="2567" width="19.85546875" style="60" customWidth="1"/>
    <col min="2568" max="2568" width="18.140625" style="60" customWidth="1"/>
    <col min="2569" max="2570" width="16.7109375" style="60" customWidth="1"/>
    <col min="2571" max="2571" width="22" style="60" customWidth="1"/>
    <col min="2572" max="2572" width="20.7109375" style="60" customWidth="1"/>
    <col min="2573" max="2573" width="22.140625" style="60" customWidth="1"/>
    <col min="2574" max="2574" width="22.85546875" style="60" customWidth="1"/>
    <col min="2575" max="2575" width="10.42578125" style="60" customWidth="1"/>
    <col min="2576" max="2576" width="10.42578125" style="60" bestFit="1" customWidth="1"/>
    <col min="2577" max="2579" width="9.140625" style="60"/>
    <col min="2580" max="2580" width="9.42578125" style="60" bestFit="1" customWidth="1"/>
    <col min="2581" max="2581" width="10.140625" style="60" bestFit="1" customWidth="1"/>
    <col min="2582" max="2817" width="9.140625" style="60"/>
    <col min="2818" max="2818" width="12" style="60" customWidth="1"/>
    <col min="2819" max="2819" width="27.7109375" style="60" customWidth="1"/>
    <col min="2820" max="2820" width="0" style="60" hidden="1" customWidth="1"/>
    <col min="2821" max="2821" width="20" style="60" customWidth="1"/>
    <col min="2822" max="2822" width="19.140625" style="60" customWidth="1"/>
    <col min="2823" max="2823" width="19.85546875" style="60" customWidth="1"/>
    <col min="2824" max="2824" width="18.140625" style="60" customWidth="1"/>
    <col min="2825" max="2826" width="16.7109375" style="60" customWidth="1"/>
    <col min="2827" max="2827" width="22" style="60" customWidth="1"/>
    <col min="2828" max="2828" width="20.7109375" style="60" customWidth="1"/>
    <col min="2829" max="2829" width="22.140625" style="60" customWidth="1"/>
    <col min="2830" max="2830" width="22.85546875" style="60" customWidth="1"/>
    <col min="2831" max="2831" width="10.42578125" style="60" customWidth="1"/>
    <col min="2832" max="2832" width="10.42578125" style="60" bestFit="1" customWidth="1"/>
    <col min="2833" max="2835" width="9.140625" style="60"/>
    <col min="2836" max="2836" width="9.42578125" style="60" bestFit="1" customWidth="1"/>
    <col min="2837" max="2837" width="10.140625" style="60" bestFit="1" customWidth="1"/>
    <col min="2838" max="3073" width="9.140625" style="60"/>
    <col min="3074" max="3074" width="12" style="60" customWidth="1"/>
    <col min="3075" max="3075" width="27.7109375" style="60" customWidth="1"/>
    <col min="3076" max="3076" width="0" style="60" hidden="1" customWidth="1"/>
    <col min="3077" max="3077" width="20" style="60" customWidth="1"/>
    <col min="3078" max="3078" width="19.140625" style="60" customWidth="1"/>
    <col min="3079" max="3079" width="19.85546875" style="60" customWidth="1"/>
    <col min="3080" max="3080" width="18.140625" style="60" customWidth="1"/>
    <col min="3081" max="3082" width="16.7109375" style="60" customWidth="1"/>
    <col min="3083" max="3083" width="22" style="60" customWidth="1"/>
    <col min="3084" max="3084" width="20.7109375" style="60" customWidth="1"/>
    <col min="3085" max="3085" width="22.140625" style="60" customWidth="1"/>
    <col min="3086" max="3086" width="22.85546875" style="60" customWidth="1"/>
    <col min="3087" max="3087" width="10.42578125" style="60" customWidth="1"/>
    <col min="3088" max="3088" width="10.42578125" style="60" bestFit="1" customWidth="1"/>
    <col min="3089" max="3091" width="9.140625" style="60"/>
    <col min="3092" max="3092" width="9.42578125" style="60" bestFit="1" customWidth="1"/>
    <col min="3093" max="3093" width="10.140625" style="60" bestFit="1" customWidth="1"/>
    <col min="3094" max="3329" width="9.140625" style="60"/>
    <col min="3330" max="3330" width="12" style="60" customWidth="1"/>
    <col min="3331" max="3331" width="27.7109375" style="60" customWidth="1"/>
    <col min="3332" max="3332" width="0" style="60" hidden="1" customWidth="1"/>
    <col min="3333" max="3333" width="20" style="60" customWidth="1"/>
    <col min="3334" max="3334" width="19.140625" style="60" customWidth="1"/>
    <col min="3335" max="3335" width="19.85546875" style="60" customWidth="1"/>
    <col min="3336" max="3336" width="18.140625" style="60" customWidth="1"/>
    <col min="3337" max="3338" width="16.7109375" style="60" customWidth="1"/>
    <col min="3339" max="3339" width="22" style="60" customWidth="1"/>
    <col min="3340" max="3340" width="20.7109375" style="60" customWidth="1"/>
    <col min="3341" max="3341" width="22.140625" style="60" customWidth="1"/>
    <col min="3342" max="3342" width="22.85546875" style="60" customWidth="1"/>
    <col min="3343" max="3343" width="10.42578125" style="60" customWidth="1"/>
    <col min="3344" max="3344" width="10.42578125" style="60" bestFit="1" customWidth="1"/>
    <col min="3345" max="3347" width="9.140625" style="60"/>
    <col min="3348" max="3348" width="9.42578125" style="60" bestFit="1" customWidth="1"/>
    <col min="3349" max="3349" width="10.140625" style="60" bestFit="1" customWidth="1"/>
    <col min="3350" max="3585" width="9.140625" style="60"/>
    <col min="3586" max="3586" width="12" style="60" customWidth="1"/>
    <col min="3587" max="3587" width="27.7109375" style="60" customWidth="1"/>
    <col min="3588" max="3588" width="0" style="60" hidden="1" customWidth="1"/>
    <col min="3589" max="3589" width="20" style="60" customWidth="1"/>
    <col min="3590" max="3590" width="19.140625" style="60" customWidth="1"/>
    <col min="3591" max="3591" width="19.85546875" style="60" customWidth="1"/>
    <col min="3592" max="3592" width="18.140625" style="60" customWidth="1"/>
    <col min="3593" max="3594" width="16.7109375" style="60" customWidth="1"/>
    <col min="3595" max="3595" width="22" style="60" customWidth="1"/>
    <col min="3596" max="3596" width="20.7109375" style="60" customWidth="1"/>
    <col min="3597" max="3597" width="22.140625" style="60" customWidth="1"/>
    <col min="3598" max="3598" width="22.85546875" style="60" customWidth="1"/>
    <col min="3599" max="3599" width="10.42578125" style="60" customWidth="1"/>
    <col min="3600" max="3600" width="10.42578125" style="60" bestFit="1" customWidth="1"/>
    <col min="3601" max="3603" width="9.140625" style="60"/>
    <col min="3604" max="3604" width="9.42578125" style="60" bestFit="1" customWidth="1"/>
    <col min="3605" max="3605" width="10.140625" style="60" bestFit="1" customWidth="1"/>
    <col min="3606" max="3841" width="9.140625" style="60"/>
    <col min="3842" max="3842" width="12" style="60" customWidth="1"/>
    <col min="3843" max="3843" width="27.7109375" style="60" customWidth="1"/>
    <col min="3844" max="3844" width="0" style="60" hidden="1" customWidth="1"/>
    <col min="3845" max="3845" width="20" style="60" customWidth="1"/>
    <col min="3846" max="3846" width="19.140625" style="60" customWidth="1"/>
    <col min="3847" max="3847" width="19.85546875" style="60" customWidth="1"/>
    <col min="3848" max="3848" width="18.140625" style="60" customWidth="1"/>
    <col min="3849" max="3850" width="16.7109375" style="60" customWidth="1"/>
    <col min="3851" max="3851" width="22" style="60" customWidth="1"/>
    <col min="3852" max="3852" width="20.7109375" style="60" customWidth="1"/>
    <col min="3853" max="3853" width="22.140625" style="60" customWidth="1"/>
    <col min="3854" max="3854" width="22.85546875" style="60" customWidth="1"/>
    <col min="3855" max="3855" width="10.42578125" style="60" customWidth="1"/>
    <col min="3856" max="3856" width="10.42578125" style="60" bestFit="1" customWidth="1"/>
    <col min="3857" max="3859" width="9.140625" style="60"/>
    <col min="3860" max="3860" width="9.42578125" style="60" bestFit="1" customWidth="1"/>
    <col min="3861" max="3861" width="10.140625" style="60" bestFit="1" customWidth="1"/>
    <col min="3862" max="4097" width="9.140625" style="60"/>
    <col min="4098" max="4098" width="12" style="60" customWidth="1"/>
    <col min="4099" max="4099" width="27.7109375" style="60" customWidth="1"/>
    <col min="4100" max="4100" width="0" style="60" hidden="1" customWidth="1"/>
    <col min="4101" max="4101" width="20" style="60" customWidth="1"/>
    <col min="4102" max="4102" width="19.140625" style="60" customWidth="1"/>
    <col min="4103" max="4103" width="19.85546875" style="60" customWidth="1"/>
    <col min="4104" max="4104" width="18.140625" style="60" customWidth="1"/>
    <col min="4105" max="4106" width="16.7109375" style="60" customWidth="1"/>
    <col min="4107" max="4107" width="22" style="60" customWidth="1"/>
    <col min="4108" max="4108" width="20.7109375" style="60" customWidth="1"/>
    <col min="4109" max="4109" width="22.140625" style="60" customWidth="1"/>
    <col min="4110" max="4110" width="22.85546875" style="60" customWidth="1"/>
    <col min="4111" max="4111" width="10.42578125" style="60" customWidth="1"/>
    <col min="4112" max="4112" width="10.42578125" style="60" bestFit="1" customWidth="1"/>
    <col min="4113" max="4115" width="9.140625" style="60"/>
    <col min="4116" max="4116" width="9.42578125" style="60" bestFit="1" customWidth="1"/>
    <col min="4117" max="4117" width="10.140625" style="60" bestFit="1" customWidth="1"/>
    <col min="4118" max="4353" width="9.140625" style="60"/>
    <col min="4354" max="4354" width="12" style="60" customWidth="1"/>
    <col min="4355" max="4355" width="27.7109375" style="60" customWidth="1"/>
    <col min="4356" max="4356" width="0" style="60" hidden="1" customWidth="1"/>
    <col min="4357" max="4357" width="20" style="60" customWidth="1"/>
    <col min="4358" max="4358" width="19.140625" style="60" customWidth="1"/>
    <col min="4359" max="4359" width="19.85546875" style="60" customWidth="1"/>
    <col min="4360" max="4360" width="18.140625" style="60" customWidth="1"/>
    <col min="4361" max="4362" width="16.7109375" style="60" customWidth="1"/>
    <col min="4363" max="4363" width="22" style="60" customWidth="1"/>
    <col min="4364" max="4364" width="20.7109375" style="60" customWidth="1"/>
    <col min="4365" max="4365" width="22.140625" style="60" customWidth="1"/>
    <col min="4366" max="4366" width="22.85546875" style="60" customWidth="1"/>
    <col min="4367" max="4367" width="10.42578125" style="60" customWidth="1"/>
    <col min="4368" max="4368" width="10.42578125" style="60" bestFit="1" customWidth="1"/>
    <col min="4369" max="4371" width="9.140625" style="60"/>
    <col min="4372" max="4372" width="9.42578125" style="60" bestFit="1" customWidth="1"/>
    <col min="4373" max="4373" width="10.140625" style="60" bestFit="1" customWidth="1"/>
    <col min="4374" max="4609" width="9.140625" style="60"/>
    <col min="4610" max="4610" width="12" style="60" customWidth="1"/>
    <col min="4611" max="4611" width="27.7109375" style="60" customWidth="1"/>
    <col min="4612" max="4612" width="0" style="60" hidden="1" customWidth="1"/>
    <col min="4613" max="4613" width="20" style="60" customWidth="1"/>
    <col min="4614" max="4614" width="19.140625" style="60" customWidth="1"/>
    <col min="4615" max="4615" width="19.85546875" style="60" customWidth="1"/>
    <col min="4616" max="4616" width="18.140625" style="60" customWidth="1"/>
    <col min="4617" max="4618" width="16.7109375" style="60" customWidth="1"/>
    <col min="4619" max="4619" width="22" style="60" customWidth="1"/>
    <col min="4620" max="4620" width="20.7109375" style="60" customWidth="1"/>
    <col min="4621" max="4621" width="22.140625" style="60" customWidth="1"/>
    <col min="4622" max="4622" width="22.85546875" style="60" customWidth="1"/>
    <col min="4623" max="4623" width="10.42578125" style="60" customWidth="1"/>
    <col min="4624" max="4624" width="10.42578125" style="60" bestFit="1" customWidth="1"/>
    <col min="4625" max="4627" width="9.140625" style="60"/>
    <col min="4628" max="4628" width="9.42578125" style="60" bestFit="1" customWidth="1"/>
    <col min="4629" max="4629" width="10.140625" style="60" bestFit="1" customWidth="1"/>
    <col min="4630" max="4865" width="9.140625" style="60"/>
    <col min="4866" max="4866" width="12" style="60" customWidth="1"/>
    <col min="4867" max="4867" width="27.7109375" style="60" customWidth="1"/>
    <col min="4868" max="4868" width="0" style="60" hidden="1" customWidth="1"/>
    <col min="4869" max="4869" width="20" style="60" customWidth="1"/>
    <col min="4870" max="4870" width="19.140625" style="60" customWidth="1"/>
    <col min="4871" max="4871" width="19.85546875" style="60" customWidth="1"/>
    <col min="4872" max="4872" width="18.140625" style="60" customWidth="1"/>
    <col min="4873" max="4874" width="16.7109375" style="60" customWidth="1"/>
    <col min="4875" max="4875" width="22" style="60" customWidth="1"/>
    <col min="4876" max="4876" width="20.7109375" style="60" customWidth="1"/>
    <col min="4877" max="4877" width="22.140625" style="60" customWidth="1"/>
    <col min="4878" max="4878" width="22.85546875" style="60" customWidth="1"/>
    <col min="4879" max="4879" width="10.42578125" style="60" customWidth="1"/>
    <col min="4880" max="4880" width="10.42578125" style="60" bestFit="1" customWidth="1"/>
    <col min="4881" max="4883" width="9.140625" style="60"/>
    <col min="4884" max="4884" width="9.42578125" style="60" bestFit="1" customWidth="1"/>
    <col min="4885" max="4885" width="10.140625" style="60" bestFit="1" customWidth="1"/>
    <col min="4886" max="5121" width="9.140625" style="60"/>
    <col min="5122" max="5122" width="12" style="60" customWidth="1"/>
    <col min="5123" max="5123" width="27.7109375" style="60" customWidth="1"/>
    <col min="5124" max="5124" width="0" style="60" hidden="1" customWidth="1"/>
    <col min="5125" max="5125" width="20" style="60" customWidth="1"/>
    <col min="5126" max="5126" width="19.140625" style="60" customWidth="1"/>
    <col min="5127" max="5127" width="19.85546875" style="60" customWidth="1"/>
    <col min="5128" max="5128" width="18.140625" style="60" customWidth="1"/>
    <col min="5129" max="5130" width="16.7109375" style="60" customWidth="1"/>
    <col min="5131" max="5131" width="22" style="60" customWidth="1"/>
    <col min="5132" max="5132" width="20.7109375" style="60" customWidth="1"/>
    <col min="5133" max="5133" width="22.140625" style="60" customWidth="1"/>
    <col min="5134" max="5134" width="22.85546875" style="60" customWidth="1"/>
    <col min="5135" max="5135" width="10.42578125" style="60" customWidth="1"/>
    <col min="5136" max="5136" width="10.42578125" style="60" bestFit="1" customWidth="1"/>
    <col min="5137" max="5139" width="9.140625" style="60"/>
    <col min="5140" max="5140" width="9.42578125" style="60" bestFit="1" customWidth="1"/>
    <col min="5141" max="5141" width="10.140625" style="60" bestFit="1" customWidth="1"/>
    <col min="5142" max="5377" width="9.140625" style="60"/>
    <col min="5378" max="5378" width="12" style="60" customWidth="1"/>
    <col min="5379" max="5379" width="27.7109375" style="60" customWidth="1"/>
    <col min="5380" max="5380" width="0" style="60" hidden="1" customWidth="1"/>
    <col min="5381" max="5381" width="20" style="60" customWidth="1"/>
    <col min="5382" max="5382" width="19.140625" style="60" customWidth="1"/>
    <col min="5383" max="5383" width="19.85546875" style="60" customWidth="1"/>
    <col min="5384" max="5384" width="18.140625" style="60" customWidth="1"/>
    <col min="5385" max="5386" width="16.7109375" style="60" customWidth="1"/>
    <col min="5387" max="5387" width="22" style="60" customWidth="1"/>
    <col min="5388" max="5388" width="20.7109375" style="60" customWidth="1"/>
    <col min="5389" max="5389" width="22.140625" style="60" customWidth="1"/>
    <col min="5390" max="5390" width="22.85546875" style="60" customWidth="1"/>
    <col min="5391" max="5391" width="10.42578125" style="60" customWidth="1"/>
    <col min="5392" max="5392" width="10.42578125" style="60" bestFit="1" customWidth="1"/>
    <col min="5393" max="5395" width="9.140625" style="60"/>
    <col min="5396" max="5396" width="9.42578125" style="60" bestFit="1" customWidth="1"/>
    <col min="5397" max="5397" width="10.140625" style="60" bestFit="1" customWidth="1"/>
    <col min="5398" max="5633" width="9.140625" style="60"/>
    <col min="5634" max="5634" width="12" style="60" customWidth="1"/>
    <col min="5635" max="5635" width="27.7109375" style="60" customWidth="1"/>
    <col min="5636" max="5636" width="0" style="60" hidden="1" customWidth="1"/>
    <col min="5637" max="5637" width="20" style="60" customWidth="1"/>
    <col min="5638" max="5638" width="19.140625" style="60" customWidth="1"/>
    <col min="5639" max="5639" width="19.85546875" style="60" customWidth="1"/>
    <col min="5640" max="5640" width="18.140625" style="60" customWidth="1"/>
    <col min="5641" max="5642" width="16.7109375" style="60" customWidth="1"/>
    <col min="5643" max="5643" width="22" style="60" customWidth="1"/>
    <col min="5644" max="5644" width="20.7109375" style="60" customWidth="1"/>
    <col min="5645" max="5645" width="22.140625" style="60" customWidth="1"/>
    <col min="5646" max="5646" width="22.85546875" style="60" customWidth="1"/>
    <col min="5647" max="5647" width="10.42578125" style="60" customWidth="1"/>
    <col min="5648" max="5648" width="10.42578125" style="60" bestFit="1" customWidth="1"/>
    <col min="5649" max="5651" width="9.140625" style="60"/>
    <col min="5652" max="5652" width="9.42578125" style="60" bestFit="1" customWidth="1"/>
    <col min="5653" max="5653" width="10.140625" style="60" bestFit="1" customWidth="1"/>
    <col min="5654" max="5889" width="9.140625" style="60"/>
    <col min="5890" max="5890" width="12" style="60" customWidth="1"/>
    <col min="5891" max="5891" width="27.7109375" style="60" customWidth="1"/>
    <col min="5892" max="5892" width="0" style="60" hidden="1" customWidth="1"/>
    <col min="5893" max="5893" width="20" style="60" customWidth="1"/>
    <col min="5894" max="5894" width="19.140625" style="60" customWidth="1"/>
    <col min="5895" max="5895" width="19.85546875" style="60" customWidth="1"/>
    <col min="5896" max="5896" width="18.140625" style="60" customWidth="1"/>
    <col min="5897" max="5898" width="16.7109375" style="60" customWidth="1"/>
    <col min="5899" max="5899" width="22" style="60" customWidth="1"/>
    <col min="5900" max="5900" width="20.7109375" style="60" customWidth="1"/>
    <col min="5901" max="5901" width="22.140625" style="60" customWidth="1"/>
    <col min="5902" max="5902" width="22.85546875" style="60" customWidth="1"/>
    <col min="5903" max="5903" width="10.42578125" style="60" customWidth="1"/>
    <col min="5904" max="5904" width="10.42578125" style="60" bestFit="1" customWidth="1"/>
    <col min="5905" max="5907" width="9.140625" style="60"/>
    <col min="5908" max="5908" width="9.42578125" style="60" bestFit="1" customWidth="1"/>
    <col min="5909" max="5909" width="10.140625" style="60" bestFit="1" customWidth="1"/>
    <col min="5910" max="6145" width="9.140625" style="60"/>
    <col min="6146" max="6146" width="12" style="60" customWidth="1"/>
    <col min="6147" max="6147" width="27.7109375" style="60" customWidth="1"/>
    <col min="6148" max="6148" width="0" style="60" hidden="1" customWidth="1"/>
    <col min="6149" max="6149" width="20" style="60" customWidth="1"/>
    <col min="6150" max="6150" width="19.140625" style="60" customWidth="1"/>
    <col min="6151" max="6151" width="19.85546875" style="60" customWidth="1"/>
    <col min="6152" max="6152" width="18.140625" style="60" customWidth="1"/>
    <col min="6153" max="6154" width="16.7109375" style="60" customWidth="1"/>
    <col min="6155" max="6155" width="22" style="60" customWidth="1"/>
    <col min="6156" max="6156" width="20.7109375" style="60" customWidth="1"/>
    <col min="6157" max="6157" width="22.140625" style="60" customWidth="1"/>
    <col min="6158" max="6158" width="22.85546875" style="60" customWidth="1"/>
    <col min="6159" max="6159" width="10.42578125" style="60" customWidth="1"/>
    <col min="6160" max="6160" width="10.42578125" style="60" bestFit="1" customWidth="1"/>
    <col min="6161" max="6163" width="9.140625" style="60"/>
    <col min="6164" max="6164" width="9.42578125" style="60" bestFit="1" customWidth="1"/>
    <col min="6165" max="6165" width="10.140625" style="60" bestFit="1" customWidth="1"/>
    <col min="6166" max="6401" width="9.140625" style="60"/>
    <col min="6402" max="6402" width="12" style="60" customWidth="1"/>
    <col min="6403" max="6403" width="27.7109375" style="60" customWidth="1"/>
    <col min="6404" max="6404" width="0" style="60" hidden="1" customWidth="1"/>
    <col min="6405" max="6405" width="20" style="60" customWidth="1"/>
    <col min="6406" max="6406" width="19.140625" style="60" customWidth="1"/>
    <col min="6407" max="6407" width="19.85546875" style="60" customWidth="1"/>
    <col min="6408" max="6408" width="18.140625" style="60" customWidth="1"/>
    <col min="6409" max="6410" width="16.7109375" style="60" customWidth="1"/>
    <col min="6411" max="6411" width="22" style="60" customWidth="1"/>
    <col min="6412" max="6412" width="20.7109375" style="60" customWidth="1"/>
    <col min="6413" max="6413" width="22.140625" style="60" customWidth="1"/>
    <col min="6414" max="6414" width="22.85546875" style="60" customWidth="1"/>
    <col min="6415" max="6415" width="10.42578125" style="60" customWidth="1"/>
    <col min="6416" max="6416" width="10.42578125" style="60" bestFit="1" customWidth="1"/>
    <col min="6417" max="6419" width="9.140625" style="60"/>
    <col min="6420" max="6420" width="9.42578125" style="60" bestFit="1" customWidth="1"/>
    <col min="6421" max="6421" width="10.140625" style="60" bestFit="1" customWidth="1"/>
    <col min="6422" max="6657" width="9.140625" style="60"/>
    <col min="6658" max="6658" width="12" style="60" customWidth="1"/>
    <col min="6659" max="6659" width="27.7109375" style="60" customWidth="1"/>
    <col min="6660" max="6660" width="0" style="60" hidden="1" customWidth="1"/>
    <col min="6661" max="6661" width="20" style="60" customWidth="1"/>
    <col min="6662" max="6662" width="19.140625" style="60" customWidth="1"/>
    <col min="6663" max="6663" width="19.85546875" style="60" customWidth="1"/>
    <col min="6664" max="6664" width="18.140625" style="60" customWidth="1"/>
    <col min="6665" max="6666" width="16.7109375" style="60" customWidth="1"/>
    <col min="6667" max="6667" width="22" style="60" customWidth="1"/>
    <col min="6668" max="6668" width="20.7109375" style="60" customWidth="1"/>
    <col min="6669" max="6669" width="22.140625" style="60" customWidth="1"/>
    <col min="6670" max="6670" width="22.85546875" style="60" customWidth="1"/>
    <col min="6671" max="6671" width="10.42578125" style="60" customWidth="1"/>
    <col min="6672" max="6672" width="10.42578125" style="60" bestFit="1" customWidth="1"/>
    <col min="6673" max="6675" width="9.140625" style="60"/>
    <col min="6676" max="6676" width="9.42578125" style="60" bestFit="1" customWidth="1"/>
    <col min="6677" max="6677" width="10.140625" style="60" bestFit="1" customWidth="1"/>
    <col min="6678" max="6913" width="9.140625" style="60"/>
    <col min="6914" max="6914" width="12" style="60" customWidth="1"/>
    <col min="6915" max="6915" width="27.7109375" style="60" customWidth="1"/>
    <col min="6916" max="6916" width="0" style="60" hidden="1" customWidth="1"/>
    <col min="6917" max="6917" width="20" style="60" customWidth="1"/>
    <col min="6918" max="6918" width="19.140625" style="60" customWidth="1"/>
    <col min="6919" max="6919" width="19.85546875" style="60" customWidth="1"/>
    <col min="6920" max="6920" width="18.140625" style="60" customWidth="1"/>
    <col min="6921" max="6922" width="16.7109375" style="60" customWidth="1"/>
    <col min="6923" max="6923" width="22" style="60" customWidth="1"/>
    <col min="6924" max="6924" width="20.7109375" style="60" customWidth="1"/>
    <col min="6925" max="6925" width="22.140625" style="60" customWidth="1"/>
    <col min="6926" max="6926" width="22.85546875" style="60" customWidth="1"/>
    <col min="6927" max="6927" width="10.42578125" style="60" customWidth="1"/>
    <col min="6928" max="6928" width="10.42578125" style="60" bestFit="1" customWidth="1"/>
    <col min="6929" max="6931" width="9.140625" style="60"/>
    <col min="6932" max="6932" width="9.42578125" style="60" bestFit="1" customWidth="1"/>
    <col min="6933" max="6933" width="10.140625" style="60" bestFit="1" customWidth="1"/>
    <col min="6934" max="7169" width="9.140625" style="60"/>
    <col min="7170" max="7170" width="12" style="60" customWidth="1"/>
    <col min="7171" max="7171" width="27.7109375" style="60" customWidth="1"/>
    <col min="7172" max="7172" width="0" style="60" hidden="1" customWidth="1"/>
    <col min="7173" max="7173" width="20" style="60" customWidth="1"/>
    <col min="7174" max="7174" width="19.140625" style="60" customWidth="1"/>
    <col min="7175" max="7175" width="19.85546875" style="60" customWidth="1"/>
    <col min="7176" max="7176" width="18.140625" style="60" customWidth="1"/>
    <col min="7177" max="7178" width="16.7109375" style="60" customWidth="1"/>
    <col min="7179" max="7179" width="22" style="60" customWidth="1"/>
    <col min="7180" max="7180" width="20.7109375" style="60" customWidth="1"/>
    <col min="7181" max="7181" width="22.140625" style="60" customWidth="1"/>
    <col min="7182" max="7182" width="22.85546875" style="60" customWidth="1"/>
    <col min="7183" max="7183" width="10.42578125" style="60" customWidth="1"/>
    <col min="7184" max="7184" width="10.42578125" style="60" bestFit="1" customWidth="1"/>
    <col min="7185" max="7187" width="9.140625" style="60"/>
    <col min="7188" max="7188" width="9.42578125" style="60" bestFit="1" customWidth="1"/>
    <col min="7189" max="7189" width="10.140625" style="60" bestFit="1" customWidth="1"/>
    <col min="7190" max="7425" width="9.140625" style="60"/>
    <col min="7426" max="7426" width="12" style="60" customWidth="1"/>
    <col min="7427" max="7427" width="27.7109375" style="60" customWidth="1"/>
    <col min="7428" max="7428" width="0" style="60" hidden="1" customWidth="1"/>
    <col min="7429" max="7429" width="20" style="60" customWidth="1"/>
    <col min="7430" max="7430" width="19.140625" style="60" customWidth="1"/>
    <col min="7431" max="7431" width="19.85546875" style="60" customWidth="1"/>
    <col min="7432" max="7432" width="18.140625" style="60" customWidth="1"/>
    <col min="7433" max="7434" width="16.7109375" style="60" customWidth="1"/>
    <col min="7435" max="7435" width="22" style="60" customWidth="1"/>
    <col min="7436" max="7436" width="20.7109375" style="60" customWidth="1"/>
    <col min="7437" max="7437" width="22.140625" style="60" customWidth="1"/>
    <col min="7438" max="7438" width="22.85546875" style="60" customWidth="1"/>
    <col min="7439" max="7439" width="10.42578125" style="60" customWidth="1"/>
    <col min="7440" max="7440" width="10.42578125" style="60" bestFit="1" customWidth="1"/>
    <col min="7441" max="7443" width="9.140625" style="60"/>
    <col min="7444" max="7444" width="9.42578125" style="60" bestFit="1" customWidth="1"/>
    <col min="7445" max="7445" width="10.140625" style="60" bestFit="1" customWidth="1"/>
    <col min="7446" max="7681" width="9.140625" style="60"/>
    <col min="7682" max="7682" width="12" style="60" customWidth="1"/>
    <col min="7683" max="7683" width="27.7109375" style="60" customWidth="1"/>
    <col min="7684" max="7684" width="0" style="60" hidden="1" customWidth="1"/>
    <col min="7685" max="7685" width="20" style="60" customWidth="1"/>
    <col min="7686" max="7686" width="19.140625" style="60" customWidth="1"/>
    <col min="7687" max="7687" width="19.85546875" style="60" customWidth="1"/>
    <col min="7688" max="7688" width="18.140625" style="60" customWidth="1"/>
    <col min="7689" max="7690" width="16.7109375" style="60" customWidth="1"/>
    <col min="7691" max="7691" width="22" style="60" customWidth="1"/>
    <col min="7692" max="7692" width="20.7109375" style="60" customWidth="1"/>
    <col min="7693" max="7693" width="22.140625" style="60" customWidth="1"/>
    <col min="7694" max="7694" width="22.85546875" style="60" customWidth="1"/>
    <col min="7695" max="7695" width="10.42578125" style="60" customWidth="1"/>
    <col min="7696" max="7696" width="10.42578125" style="60" bestFit="1" customWidth="1"/>
    <col min="7697" max="7699" width="9.140625" style="60"/>
    <col min="7700" max="7700" width="9.42578125" style="60" bestFit="1" customWidth="1"/>
    <col min="7701" max="7701" width="10.140625" style="60" bestFit="1" customWidth="1"/>
    <col min="7702" max="7937" width="9.140625" style="60"/>
    <col min="7938" max="7938" width="12" style="60" customWidth="1"/>
    <col min="7939" max="7939" width="27.7109375" style="60" customWidth="1"/>
    <col min="7940" max="7940" width="0" style="60" hidden="1" customWidth="1"/>
    <col min="7941" max="7941" width="20" style="60" customWidth="1"/>
    <col min="7942" max="7942" width="19.140625" style="60" customWidth="1"/>
    <col min="7943" max="7943" width="19.85546875" style="60" customWidth="1"/>
    <col min="7944" max="7944" width="18.140625" style="60" customWidth="1"/>
    <col min="7945" max="7946" width="16.7109375" style="60" customWidth="1"/>
    <col min="7947" max="7947" width="22" style="60" customWidth="1"/>
    <col min="7948" max="7948" width="20.7109375" style="60" customWidth="1"/>
    <col min="7949" max="7949" width="22.140625" style="60" customWidth="1"/>
    <col min="7950" max="7950" width="22.85546875" style="60" customWidth="1"/>
    <col min="7951" max="7951" width="10.42578125" style="60" customWidth="1"/>
    <col min="7952" max="7952" width="10.42578125" style="60" bestFit="1" customWidth="1"/>
    <col min="7953" max="7955" width="9.140625" style="60"/>
    <col min="7956" max="7956" width="9.42578125" style="60" bestFit="1" customWidth="1"/>
    <col min="7957" max="7957" width="10.140625" style="60" bestFit="1" customWidth="1"/>
    <col min="7958" max="8193" width="9.140625" style="60"/>
    <col min="8194" max="8194" width="12" style="60" customWidth="1"/>
    <col min="8195" max="8195" width="27.7109375" style="60" customWidth="1"/>
    <col min="8196" max="8196" width="0" style="60" hidden="1" customWidth="1"/>
    <col min="8197" max="8197" width="20" style="60" customWidth="1"/>
    <col min="8198" max="8198" width="19.140625" style="60" customWidth="1"/>
    <col min="8199" max="8199" width="19.85546875" style="60" customWidth="1"/>
    <col min="8200" max="8200" width="18.140625" style="60" customWidth="1"/>
    <col min="8201" max="8202" width="16.7109375" style="60" customWidth="1"/>
    <col min="8203" max="8203" width="22" style="60" customWidth="1"/>
    <col min="8204" max="8204" width="20.7109375" style="60" customWidth="1"/>
    <col min="8205" max="8205" width="22.140625" style="60" customWidth="1"/>
    <col min="8206" max="8206" width="22.85546875" style="60" customWidth="1"/>
    <col min="8207" max="8207" width="10.42578125" style="60" customWidth="1"/>
    <col min="8208" max="8208" width="10.42578125" style="60" bestFit="1" customWidth="1"/>
    <col min="8209" max="8211" width="9.140625" style="60"/>
    <col min="8212" max="8212" width="9.42578125" style="60" bestFit="1" customWidth="1"/>
    <col min="8213" max="8213" width="10.140625" style="60" bestFit="1" customWidth="1"/>
    <col min="8214" max="8449" width="9.140625" style="60"/>
    <col min="8450" max="8450" width="12" style="60" customWidth="1"/>
    <col min="8451" max="8451" width="27.7109375" style="60" customWidth="1"/>
    <col min="8452" max="8452" width="0" style="60" hidden="1" customWidth="1"/>
    <col min="8453" max="8453" width="20" style="60" customWidth="1"/>
    <col min="8454" max="8454" width="19.140625" style="60" customWidth="1"/>
    <col min="8455" max="8455" width="19.85546875" style="60" customWidth="1"/>
    <col min="8456" max="8456" width="18.140625" style="60" customWidth="1"/>
    <col min="8457" max="8458" width="16.7109375" style="60" customWidth="1"/>
    <col min="8459" max="8459" width="22" style="60" customWidth="1"/>
    <col min="8460" max="8460" width="20.7109375" style="60" customWidth="1"/>
    <col min="8461" max="8461" width="22.140625" style="60" customWidth="1"/>
    <col min="8462" max="8462" width="22.85546875" style="60" customWidth="1"/>
    <col min="8463" max="8463" width="10.42578125" style="60" customWidth="1"/>
    <col min="8464" max="8464" width="10.42578125" style="60" bestFit="1" customWidth="1"/>
    <col min="8465" max="8467" width="9.140625" style="60"/>
    <col min="8468" max="8468" width="9.42578125" style="60" bestFit="1" customWidth="1"/>
    <col min="8469" max="8469" width="10.140625" style="60" bestFit="1" customWidth="1"/>
    <col min="8470" max="8705" width="9.140625" style="60"/>
    <col min="8706" max="8706" width="12" style="60" customWidth="1"/>
    <col min="8707" max="8707" width="27.7109375" style="60" customWidth="1"/>
    <col min="8708" max="8708" width="0" style="60" hidden="1" customWidth="1"/>
    <col min="8709" max="8709" width="20" style="60" customWidth="1"/>
    <col min="8710" max="8710" width="19.140625" style="60" customWidth="1"/>
    <col min="8711" max="8711" width="19.85546875" style="60" customWidth="1"/>
    <col min="8712" max="8712" width="18.140625" style="60" customWidth="1"/>
    <col min="8713" max="8714" width="16.7109375" style="60" customWidth="1"/>
    <col min="8715" max="8715" width="22" style="60" customWidth="1"/>
    <col min="8716" max="8716" width="20.7109375" style="60" customWidth="1"/>
    <col min="8717" max="8717" width="22.140625" style="60" customWidth="1"/>
    <col min="8718" max="8718" width="22.85546875" style="60" customWidth="1"/>
    <col min="8719" max="8719" width="10.42578125" style="60" customWidth="1"/>
    <col min="8720" max="8720" width="10.42578125" style="60" bestFit="1" customWidth="1"/>
    <col min="8721" max="8723" width="9.140625" style="60"/>
    <col min="8724" max="8724" width="9.42578125" style="60" bestFit="1" customWidth="1"/>
    <col min="8725" max="8725" width="10.140625" style="60" bestFit="1" customWidth="1"/>
    <col min="8726" max="8961" width="9.140625" style="60"/>
    <col min="8962" max="8962" width="12" style="60" customWidth="1"/>
    <col min="8963" max="8963" width="27.7109375" style="60" customWidth="1"/>
    <col min="8964" max="8964" width="0" style="60" hidden="1" customWidth="1"/>
    <col min="8965" max="8965" width="20" style="60" customWidth="1"/>
    <col min="8966" max="8966" width="19.140625" style="60" customWidth="1"/>
    <col min="8967" max="8967" width="19.85546875" style="60" customWidth="1"/>
    <col min="8968" max="8968" width="18.140625" style="60" customWidth="1"/>
    <col min="8969" max="8970" width="16.7109375" style="60" customWidth="1"/>
    <col min="8971" max="8971" width="22" style="60" customWidth="1"/>
    <col min="8972" max="8972" width="20.7109375" style="60" customWidth="1"/>
    <col min="8973" max="8973" width="22.140625" style="60" customWidth="1"/>
    <col min="8974" max="8974" width="22.85546875" style="60" customWidth="1"/>
    <col min="8975" max="8975" width="10.42578125" style="60" customWidth="1"/>
    <col min="8976" max="8976" width="10.42578125" style="60" bestFit="1" customWidth="1"/>
    <col min="8977" max="8979" width="9.140625" style="60"/>
    <col min="8980" max="8980" width="9.42578125" style="60" bestFit="1" customWidth="1"/>
    <col min="8981" max="8981" width="10.140625" style="60" bestFit="1" customWidth="1"/>
    <col min="8982" max="9217" width="9.140625" style="60"/>
    <col min="9218" max="9218" width="12" style="60" customWidth="1"/>
    <col min="9219" max="9219" width="27.7109375" style="60" customWidth="1"/>
    <col min="9220" max="9220" width="0" style="60" hidden="1" customWidth="1"/>
    <col min="9221" max="9221" width="20" style="60" customWidth="1"/>
    <col min="9222" max="9222" width="19.140625" style="60" customWidth="1"/>
    <col min="9223" max="9223" width="19.85546875" style="60" customWidth="1"/>
    <col min="9224" max="9224" width="18.140625" style="60" customWidth="1"/>
    <col min="9225" max="9226" width="16.7109375" style="60" customWidth="1"/>
    <col min="9227" max="9227" width="22" style="60" customWidth="1"/>
    <col min="9228" max="9228" width="20.7109375" style="60" customWidth="1"/>
    <col min="9229" max="9229" width="22.140625" style="60" customWidth="1"/>
    <col min="9230" max="9230" width="22.85546875" style="60" customWidth="1"/>
    <col min="9231" max="9231" width="10.42578125" style="60" customWidth="1"/>
    <col min="9232" max="9232" width="10.42578125" style="60" bestFit="1" customWidth="1"/>
    <col min="9233" max="9235" width="9.140625" style="60"/>
    <col min="9236" max="9236" width="9.42578125" style="60" bestFit="1" customWidth="1"/>
    <col min="9237" max="9237" width="10.140625" style="60" bestFit="1" customWidth="1"/>
    <col min="9238" max="9473" width="9.140625" style="60"/>
    <col min="9474" max="9474" width="12" style="60" customWidth="1"/>
    <col min="9475" max="9475" width="27.7109375" style="60" customWidth="1"/>
    <col min="9476" max="9476" width="0" style="60" hidden="1" customWidth="1"/>
    <col min="9477" max="9477" width="20" style="60" customWidth="1"/>
    <col min="9478" max="9478" width="19.140625" style="60" customWidth="1"/>
    <col min="9479" max="9479" width="19.85546875" style="60" customWidth="1"/>
    <col min="9480" max="9480" width="18.140625" style="60" customWidth="1"/>
    <col min="9481" max="9482" width="16.7109375" style="60" customWidth="1"/>
    <col min="9483" max="9483" width="22" style="60" customWidth="1"/>
    <col min="9484" max="9484" width="20.7109375" style="60" customWidth="1"/>
    <col min="9485" max="9485" width="22.140625" style="60" customWidth="1"/>
    <col min="9486" max="9486" width="22.85546875" style="60" customWidth="1"/>
    <col min="9487" max="9487" width="10.42578125" style="60" customWidth="1"/>
    <col min="9488" max="9488" width="10.42578125" style="60" bestFit="1" customWidth="1"/>
    <col min="9489" max="9491" width="9.140625" style="60"/>
    <col min="9492" max="9492" width="9.42578125" style="60" bestFit="1" customWidth="1"/>
    <col min="9493" max="9493" width="10.140625" style="60" bestFit="1" customWidth="1"/>
    <col min="9494" max="9729" width="9.140625" style="60"/>
    <col min="9730" max="9730" width="12" style="60" customWidth="1"/>
    <col min="9731" max="9731" width="27.7109375" style="60" customWidth="1"/>
    <col min="9732" max="9732" width="0" style="60" hidden="1" customWidth="1"/>
    <col min="9733" max="9733" width="20" style="60" customWidth="1"/>
    <col min="9734" max="9734" width="19.140625" style="60" customWidth="1"/>
    <col min="9735" max="9735" width="19.85546875" style="60" customWidth="1"/>
    <col min="9736" max="9736" width="18.140625" style="60" customWidth="1"/>
    <col min="9737" max="9738" width="16.7109375" style="60" customWidth="1"/>
    <col min="9739" max="9739" width="22" style="60" customWidth="1"/>
    <col min="9740" max="9740" width="20.7109375" style="60" customWidth="1"/>
    <col min="9741" max="9741" width="22.140625" style="60" customWidth="1"/>
    <col min="9742" max="9742" width="22.85546875" style="60" customWidth="1"/>
    <col min="9743" max="9743" width="10.42578125" style="60" customWidth="1"/>
    <col min="9744" max="9744" width="10.42578125" style="60" bestFit="1" customWidth="1"/>
    <col min="9745" max="9747" width="9.140625" style="60"/>
    <col min="9748" max="9748" width="9.42578125" style="60" bestFit="1" customWidth="1"/>
    <col min="9749" max="9749" width="10.140625" style="60" bestFit="1" customWidth="1"/>
    <col min="9750" max="9985" width="9.140625" style="60"/>
    <col min="9986" max="9986" width="12" style="60" customWidth="1"/>
    <col min="9987" max="9987" width="27.7109375" style="60" customWidth="1"/>
    <col min="9988" max="9988" width="0" style="60" hidden="1" customWidth="1"/>
    <col min="9989" max="9989" width="20" style="60" customWidth="1"/>
    <col min="9990" max="9990" width="19.140625" style="60" customWidth="1"/>
    <col min="9991" max="9991" width="19.85546875" style="60" customWidth="1"/>
    <col min="9992" max="9992" width="18.140625" style="60" customWidth="1"/>
    <col min="9993" max="9994" width="16.7109375" style="60" customWidth="1"/>
    <col min="9995" max="9995" width="22" style="60" customWidth="1"/>
    <col min="9996" max="9996" width="20.7109375" style="60" customWidth="1"/>
    <col min="9997" max="9997" width="22.140625" style="60" customWidth="1"/>
    <col min="9998" max="9998" width="22.85546875" style="60" customWidth="1"/>
    <col min="9999" max="9999" width="10.42578125" style="60" customWidth="1"/>
    <col min="10000" max="10000" width="10.42578125" style="60" bestFit="1" customWidth="1"/>
    <col min="10001" max="10003" width="9.140625" style="60"/>
    <col min="10004" max="10004" width="9.42578125" style="60" bestFit="1" customWidth="1"/>
    <col min="10005" max="10005" width="10.140625" style="60" bestFit="1" customWidth="1"/>
    <col min="10006" max="10241" width="9.140625" style="60"/>
    <col min="10242" max="10242" width="12" style="60" customWidth="1"/>
    <col min="10243" max="10243" width="27.7109375" style="60" customWidth="1"/>
    <col min="10244" max="10244" width="0" style="60" hidden="1" customWidth="1"/>
    <col min="10245" max="10245" width="20" style="60" customWidth="1"/>
    <col min="10246" max="10246" width="19.140625" style="60" customWidth="1"/>
    <col min="10247" max="10247" width="19.85546875" style="60" customWidth="1"/>
    <col min="10248" max="10248" width="18.140625" style="60" customWidth="1"/>
    <col min="10249" max="10250" width="16.7109375" style="60" customWidth="1"/>
    <col min="10251" max="10251" width="22" style="60" customWidth="1"/>
    <col min="10252" max="10252" width="20.7109375" style="60" customWidth="1"/>
    <col min="10253" max="10253" width="22.140625" style="60" customWidth="1"/>
    <col min="10254" max="10254" width="22.85546875" style="60" customWidth="1"/>
    <col min="10255" max="10255" width="10.42578125" style="60" customWidth="1"/>
    <col min="10256" max="10256" width="10.42578125" style="60" bestFit="1" customWidth="1"/>
    <col min="10257" max="10259" width="9.140625" style="60"/>
    <col min="10260" max="10260" width="9.42578125" style="60" bestFit="1" customWidth="1"/>
    <col min="10261" max="10261" width="10.140625" style="60" bestFit="1" customWidth="1"/>
    <col min="10262" max="10497" width="9.140625" style="60"/>
    <col min="10498" max="10498" width="12" style="60" customWidth="1"/>
    <col min="10499" max="10499" width="27.7109375" style="60" customWidth="1"/>
    <col min="10500" max="10500" width="0" style="60" hidden="1" customWidth="1"/>
    <col min="10501" max="10501" width="20" style="60" customWidth="1"/>
    <col min="10502" max="10502" width="19.140625" style="60" customWidth="1"/>
    <col min="10503" max="10503" width="19.85546875" style="60" customWidth="1"/>
    <col min="10504" max="10504" width="18.140625" style="60" customWidth="1"/>
    <col min="10505" max="10506" width="16.7109375" style="60" customWidth="1"/>
    <col min="10507" max="10507" width="22" style="60" customWidth="1"/>
    <col min="10508" max="10508" width="20.7109375" style="60" customWidth="1"/>
    <col min="10509" max="10509" width="22.140625" style="60" customWidth="1"/>
    <col min="10510" max="10510" width="22.85546875" style="60" customWidth="1"/>
    <col min="10511" max="10511" width="10.42578125" style="60" customWidth="1"/>
    <col min="10512" max="10512" width="10.42578125" style="60" bestFit="1" customWidth="1"/>
    <col min="10513" max="10515" width="9.140625" style="60"/>
    <col min="10516" max="10516" width="9.42578125" style="60" bestFit="1" customWidth="1"/>
    <col min="10517" max="10517" width="10.140625" style="60" bestFit="1" customWidth="1"/>
    <col min="10518" max="10753" width="9.140625" style="60"/>
    <col min="10754" max="10754" width="12" style="60" customWidth="1"/>
    <col min="10755" max="10755" width="27.7109375" style="60" customWidth="1"/>
    <col min="10756" max="10756" width="0" style="60" hidden="1" customWidth="1"/>
    <col min="10757" max="10757" width="20" style="60" customWidth="1"/>
    <col min="10758" max="10758" width="19.140625" style="60" customWidth="1"/>
    <col min="10759" max="10759" width="19.85546875" style="60" customWidth="1"/>
    <col min="10760" max="10760" width="18.140625" style="60" customWidth="1"/>
    <col min="10761" max="10762" width="16.7109375" style="60" customWidth="1"/>
    <col min="10763" max="10763" width="22" style="60" customWidth="1"/>
    <col min="10764" max="10764" width="20.7109375" style="60" customWidth="1"/>
    <col min="10765" max="10765" width="22.140625" style="60" customWidth="1"/>
    <col min="10766" max="10766" width="22.85546875" style="60" customWidth="1"/>
    <col min="10767" max="10767" width="10.42578125" style="60" customWidth="1"/>
    <col min="10768" max="10768" width="10.42578125" style="60" bestFit="1" customWidth="1"/>
    <col min="10769" max="10771" width="9.140625" style="60"/>
    <col min="10772" max="10772" width="9.42578125" style="60" bestFit="1" customWidth="1"/>
    <col min="10773" max="10773" width="10.140625" style="60" bestFit="1" customWidth="1"/>
    <col min="10774" max="11009" width="9.140625" style="60"/>
    <col min="11010" max="11010" width="12" style="60" customWidth="1"/>
    <col min="11011" max="11011" width="27.7109375" style="60" customWidth="1"/>
    <col min="11012" max="11012" width="0" style="60" hidden="1" customWidth="1"/>
    <col min="11013" max="11013" width="20" style="60" customWidth="1"/>
    <col min="11014" max="11014" width="19.140625" style="60" customWidth="1"/>
    <col min="11015" max="11015" width="19.85546875" style="60" customWidth="1"/>
    <col min="11016" max="11016" width="18.140625" style="60" customWidth="1"/>
    <col min="11017" max="11018" width="16.7109375" style="60" customWidth="1"/>
    <col min="11019" max="11019" width="22" style="60" customWidth="1"/>
    <col min="11020" max="11020" width="20.7109375" style="60" customWidth="1"/>
    <col min="11021" max="11021" width="22.140625" style="60" customWidth="1"/>
    <col min="11022" max="11022" width="22.85546875" style="60" customWidth="1"/>
    <col min="11023" max="11023" width="10.42578125" style="60" customWidth="1"/>
    <col min="11024" max="11024" width="10.42578125" style="60" bestFit="1" customWidth="1"/>
    <col min="11025" max="11027" width="9.140625" style="60"/>
    <col min="11028" max="11028" width="9.42578125" style="60" bestFit="1" customWidth="1"/>
    <col min="11029" max="11029" width="10.140625" style="60" bestFit="1" customWidth="1"/>
    <col min="11030" max="11265" width="9.140625" style="60"/>
    <col min="11266" max="11266" width="12" style="60" customWidth="1"/>
    <col min="11267" max="11267" width="27.7109375" style="60" customWidth="1"/>
    <col min="11268" max="11268" width="0" style="60" hidden="1" customWidth="1"/>
    <col min="11269" max="11269" width="20" style="60" customWidth="1"/>
    <col min="11270" max="11270" width="19.140625" style="60" customWidth="1"/>
    <col min="11271" max="11271" width="19.85546875" style="60" customWidth="1"/>
    <col min="11272" max="11272" width="18.140625" style="60" customWidth="1"/>
    <col min="11273" max="11274" width="16.7109375" style="60" customWidth="1"/>
    <col min="11275" max="11275" width="22" style="60" customWidth="1"/>
    <col min="11276" max="11276" width="20.7109375" style="60" customWidth="1"/>
    <col min="11277" max="11277" width="22.140625" style="60" customWidth="1"/>
    <col min="11278" max="11278" width="22.85546875" style="60" customWidth="1"/>
    <col min="11279" max="11279" width="10.42578125" style="60" customWidth="1"/>
    <col min="11280" max="11280" width="10.42578125" style="60" bestFit="1" customWidth="1"/>
    <col min="11281" max="11283" width="9.140625" style="60"/>
    <col min="11284" max="11284" width="9.42578125" style="60" bestFit="1" customWidth="1"/>
    <col min="11285" max="11285" width="10.140625" style="60" bestFit="1" customWidth="1"/>
    <col min="11286" max="11521" width="9.140625" style="60"/>
    <col min="11522" max="11522" width="12" style="60" customWidth="1"/>
    <col min="11523" max="11523" width="27.7109375" style="60" customWidth="1"/>
    <col min="11524" max="11524" width="0" style="60" hidden="1" customWidth="1"/>
    <col min="11525" max="11525" width="20" style="60" customWidth="1"/>
    <col min="11526" max="11526" width="19.140625" style="60" customWidth="1"/>
    <col min="11527" max="11527" width="19.85546875" style="60" customWidth="1"/>
    <col min="11528" max="11528" width="18.140625" style="60" customWidth="1"/>
    <col min="11529" max="11530" width="16.7109375" style="60" customWidth="1"/>
    <col min="11531" max="11531" width="22" style="60" customWidth="1"/>
    <col min="11532" max="11532" width="20.7109375" style="60" customWidth="1"/>
    <col min="11533" max="11533" width="22.140625" style="60" customWidth="1"/>
    <col min="11534" max="11534" width="22.85546875" style="60" customWidth="1"/>
    <col min="11535" max="11535" width="10.42578125" style="60" customWidth="1"/>
    <col min="11536" max="11536" width="10.42578125" style="60" bestFit="1" customWidth="1"/>
    <col min="11537" max="11539" width="9.140625" style="60"/>
    <col min="11540" max="11540" width="9.42578125" style="60" bestFit="1" customWidth="1"/>
    <col min="11541" max="11541" width="10.140625" style="60" bestFit="1" customWidth="1"/>
    <col min="11542" max="11777" width="9.140625" style="60"/>
    <col min="11778" max="11778" width="12" style="60" customWidth="1"/>
    <col min="11779" max="11779" width="27.7109375" style="60" customWidth="1"/>
    <col min="11780" max="11780" width="0" style="60" hidden="1" customWidth="1"/>
    <col min="11781" max="11781" width="20" style="60" customWidth="1"/>
    <col min="11782" max="11782" width="19.140625" style="60" customWidth="1"/>
    <col min="11783" max="11783" width="19.85546875" style="60" customWidth="1"/>
    <col min="11784" max="11784" width="18.140625" style="60" customWidth="1"/>
    <col min="11785" max="11786" width="16.7109375" style="60" customWidth="1"/>
    <col min="11787" max="11787" width="22" style="60" customWidth="1"/>
    <col min="11788" max="11788" width="20.7109375" style="60" customWidth="1"/>
    <col min="11789" max="11789" width="22.140625" style="60" customWidth="1"/>
    <col min="11790" max="11790" width="22.85546875" style="60" customWidth="1"/>
    <col min="11791" max="11791" width="10.42578125" style="60" customWidth="1"/>
    <col min="11792" max="11792" width="10.42578125" style="60" bestFit="1" customWidth="1"/>
    <col min="11793" max="11795" width="9.140625" style="60"/>
    <col min="11796" max="11796" width="9.42578125" style="60" bestFit="1" customWidth="1"/>
    <col min="11797" max="11797" width="10.140625" style="60" bestFit="1" customWidth="1"/>
    <col min="11798" max="12033" width="9.140625" style="60"/>
    <col min="12034" max="12034" width="12" style="60" customWidth="1"/>
    <col min="12035" max="12035" width="27.7109375" style="60" customWidth="1"/>
    <col min="12036" max="12036" width="0" style="60" hidden="1" customWidth="1"/>
    <col min="12037" max="12037" width="20" style="60" customWidth="1"/>
    <col min="12038" max="12038" width="19.140625" style="60" customWidth="1"/>
    <col min="12039" max="12039" width="19.85546875" style="60" customWidth="1"/>
    <col min="12040" max="12040" width="18.140625" style="60" customWidth="1"/>
    <col min="12041" max="12042" width="16.7109375" style="60" customWidth="1"/>
    <col min="12043" max="12043" width="22" style="60" customWidth="1"/>
    <col min="12044" max="12044" width="20.7109375" style="60" customWidth="1"/>
    <col min="12045" max="12045" width="22.140625" style="60" customWidth="1"/>
    <col min="12046" max="12046" width="22.85546875" style="60" customWidth="1"/>
    <col min="12047" max="12047" width="10.42578125" style="60" customWidth="1"/>
    <col min="12048" max="12048" width="10.42578125" style="60" bestFit="1" customWidth="1"/>
    <col min="12049" max="12051" width="9.140625" style="60"/>
    <col min="12052" max="12052" width="9.42578125" style="60" bestFit="1" customWidth="1"/>
    <col min="12053" max="12053" width="10.140625" style="60" bestFit="1" customWidth="1"/>
    <col min="12054" max="12289" width="9.140625" style="60"/>
    <col min="12290" max="12290" width="12" style="60" customWidth="1"/>
    <col min="12291" max="12291" width="27.7109375" style="60" customWidth="1"/>
    <col min="12292" max="12292" width="0" style="60" hidden="1" customWidth="1"/>
    <col min="12293" max="12293" width="20" style="60" customWidth="1"/>
    <col min="12294" max="12294" width="19.140625" style="60" customWidth="1"/>
    <col min="12295" max="12295" width="19.85546875" style="60" customWidth="1"/>
    <col min="12296" max="12296" width="18.140625" style="60" customWidth="1"/>
    <col min="12297" max="12298" width="16.7109375" style="60" customWidth="1"/>
    <col min="12299" max="12299" width="22" style="60" customWidth="1"/>
    <col min="12300" max="12300" width="20.7109375" style="60" customWidth="1"/>
    <col min="12301" max="12301" width="22.140625" style="60" customWidth="1"/>
    <col min="12302" max="12302" width="22.85546875" style="60" customWidth="1"/>
    <col min="12303" max="12303" width="10.42578125" style="60" customWidth="1"/>
    <col min="12304" max="12304" width="10.42578125" style="60" bestFit="1" customWidth="1"/>
    <col min="12305" max="12307" width="9.140625" style="60"/>
    <col min="12308" max="12308" width="9.42578125" style="60" bestFit="1" customWidth="1"/>
    <col min="12309" max="12309" width="10.140625" style="60" bestFit="1" customWidth="1"/>
    <col min="12310" max="12545" width="9.140625" style="60"/>
    <col min="12546" max="12546" width="12" style="60" customWidth="1"/>
    <col min="12547" max="12547" width="27.7109375" style="60" customWidth="1"/>
    <col min="12548" max="12548" width="0" style="60" hidden="1" customWidth="1"/>
    <col min="12549" max="12549" width="20" style="60" customWidth="1"/>
    <col min="12550" max="12550" width="19.140625" style="60" customWidth="1"/>
    <col min="12551" max="12551" width="19.85546875" style="60" customWidth="1"/>
    <col min="12552" max="12552" width="18.140625" style="60" customWidth="1"/>
    <col min="12553" max="12554" width="16.7109375" style="60" customWidth="1"/>
    <col min="12555" max="12555" width="22" style="60" customWidth="1"/>
    <col min="12556" max="12556" width="20.7109375" style="60" customWidth="1"/>
    <col min="12557" max="12557" width="22.140625" style="60" customWidth="1"/>
    <col min="12558" max="12558" width="22.85546875" style="60" customWidth="1"/>
    <col min="12559" max="12559" width="10.42578125" style="60" customWidth="1"/>
    <col min="12560" max="12560" width="10.42578125" style="60" bestFit="1" customWidth="1"/>
    <col min="12561" max="12563" width="9.140625" style="60"/>
    <col min="12564" max="12564" width="9.42578125" style="60" bestFit="1" customWidth="1"/>
    <col min="12565" max="12565" width="10.140625" style="60" bestFit="1" customWidth="1"/>
    <col min="12566" max="12801" width="9.140625" style="60"/>
    <col min="12802" max="12802" width="12" style="60" customWidth="1"/>
    <col min="12803" max="12803" width="27.7109375" style="60" customWidth="1"/>
    <col min="12804" max="12804" width="0" style="60" hidden="1" customWidth="1"/>
    <col min="12805" max="12805" width="20" style="60" customWidth="1"/>
    <col min="12806" max="12806" width="19.140625" style="60" customWidth="1"/>
    <col min="12807" max="12807" width="19.85546875" style="60" customWidth="1"/>
    <col min="12808" max="12808" width="18.140625" style="60" customWidth="1"/>
    <col min="12809" max="12810" width="16.7109375" style="60" customWidth="1"/>
    <col min="12811" max="12811" width="22" style="60" customWidth="1"/>
    <col min="12812" max="12812" width="20.7109375" style="60" customWidth="1"/>
    <col min="12813" max="12813" width="22.140625" style="60" customWidth="1"/>
    <col min="12814" max="12814" width="22.85546875" style="60" customWidth="1"/>
    <col min="12815" max="12815" width="10.42578125" style="60" customWidth="1"/>
    <col min="12816" max="12816" width="10.42578125" style="60" bestFit="1" customWidth="1"/>
    <col min="12817" max="12819" width="9.140625" style="60"/>
    <col min="12820" max="12820" width="9.42578125" style="60" bestFit="1" customWidth="1"/>
    <col min="12821" max="12821" width="10.140625" style="60" bestFit="1" customWidth="1"/>
    <col min="12822" max="13057" width="9.140625" style="60"/>
    <col min="13058" max="13058" width="12" style="60" customWidth="1"/>
    <col min="13059" max="13059" width="27.7109375" style="60" customWidth="1"/>
    <col min="13060" max="13060" width="0" style="60" hidden="1" customWidth="1"/>
    <col min="13061" max="13061" width="20" style="60" customWidth="1"/>
    <col min="13062" max="13062" width="19.140625" style="60" customWidth="1"/>
    <col min="13063" max="13063" width="19.85546875" style="60" customWidth="1"/>
    <col min="13064" max="13064" width="18.140625" style="60" customWidth="1"/>
    <col min="13065" max="13066" width="16.7109375" style="60" customWidth="1"/>
    <col min="13067" max="13067" width="22" style="60" customWidth="1"/>
    <col min="13068" max="13068" width="20.7109375" style="60" customWidth="1"/>
    <col min="13069" max="13069" width="22.140625" style="60" customWidth="1"/>
    <col min="13070" max="13070" width="22.85546875" style="60" customWidth="1"/>
    <col min="13071" max="13071" width="10.42578125" style="60" customWidth="1"/>
    <col min="13072" max="13072" width="10.42578125" style="60" bestFit="1" customWidth="1"/>
    <col min="13073" max="13075" width="9.140625" style="60"/>
    <col min="13076" max="13076" width="9.42578125" style="60" bestFit="1" customWidth="1"/>
    <col min="13077" max="13077" width="10.140625" style="60" bestFit="1" customWidth="1"/>
    <col min="13078" max="13313" width="9.140625" style="60"/>
    <col min="13314" max="13314" width="12" style="60" customWidth="1"/>
    <col min="13315" max="13315" width="27.7109375" style="60" customWidth="1"/>
    <col min="13316" max="13316" width="0" style="60" hidden="1" customWidth="1"/>
    <col min="13317" max="13317" width="20" style="60" customWidth="1"/>
    <col min="13318" max="13318" width="19.140625" style="60" customWidth="1"/>
    <col min="13319" max="13319" width="19.85546875" style="60" customWidth="1"/>
    <col min="13320" max="13320" width="18.140625" style="60" customWidth="1"/>
    <col min="13321" max="13322" width="16.7109375" style="60" customWidth="1"/>
    <col min="13323" max="13323" width="22" style="60" customWidth="1"/>
    <col min="13324" max="13324" width="20.7109375" style="60" customWidth="1"/>
    <col min="13325" max="13325" width="22.140625" style="60" customWidth="1"/>
    <col min="13326" max="13326" width="22.85546875" style="60" customWidth="1"/>
    <col min="13327" max="13327" width="10.42578125" style="60" customWidth="1"/>
    <col min="13328" max="13328" width="10.42578125" style="60" bestFit="1" customWidth="1"/>
    <col min="13329" max="13331" width="9.140625" style="60"/>
    <col min="13332" max="13332" width="9.42578125" style="60" bestFit="1" customWidth="1"/>
    <col min="13333" max="13333" width="10.140625" style="60" bestFit="1" customWidth="1"/>
    <col min="13334" max="13569" width="9.140625" style="60"/>
    <col min="13570" max="13570" width="12" style="60" customWidth="1"/>
    <col min="13571" max="13571" width="27.7109375" style="60" customWidth="1"/>
    <col min="13572" max="13572" width="0" style="60" hidden="1" customWidth="1"/>
    <col min="13573" max="13573" width="20" style="60" customWidth="1"/>
    <col min="13574" max="13574" width="19.140625" style="60" customWidth="1"/>
    <col min="13575" max="13575" width="19.85546875" style="60" customWidth="1"/>
    <col min="13576" max="13576" width="18.140625" style="60" customWidth="1"/>
    <col min="13577" max="13578" width="16.7109375" style="60" customWidth="1"/>
    <col min="13579" max="13579" width="22" style="60" customWidth="1"/>
    <col min="13580" max="13580" width="20.7109375" style="60" customWidth="1"/>
    <col min="13581" max="13581" width="22.140625" style="60" customWidth="1"/>
    <col min="13582" max="13582" width="22.85546875" style="60" customWidth="1"/>
    <col min="13583" max="13583" width="10.42578125" style="60" customWidth="1"/>
    <col min="13584" max="13584" width="10.42578125" style="60" bestFit="1" customWidth="1"/>
    <col min="13585" max="13587" width="9.140625" style="60"/>
    <col min="13588" max="13588" width="9.42578125" style="60" bestFit="1" customWidth="1"/>
    <col min="13589" max="13589" width="10.140625" style="60" bestFit="1" customWidth="1"/>
    <col min="13590" max="13825" width="9.140625" style="60"/>
    <col min="13826" max="13826" width="12" style="60" customWidth="1"/>
    <col min="13827" max="13827" width="27.7109375" style="60" customWidth="1"/>
    <col min="13828" max="13828" width="0" style="60" hidden="1" customWidth="1"/>
    <col min="13829" max="13829" width="20" style="60" customWidth="1"/>
    <col min="13830" max="13830" width="19.140625" style="60" customWidth="1"/>
    <col min="13831" max="13831" width="19.85546875" style="60" customWidth="1"/>
    <col min="13832" max="13832" width="18.140625" style="60" customWidth="1"/>
    <col min="13833" max="13834" width="16.7109375" style="60" customWidth="1"/>
    <col min="13835" max="13835" width="22" style="60" customWidth="1"/>
    <col min="13836" max="13836" width="20.7109375" style="60" customWidth="1"/>
    <col min="13837" max="13837" width="22.140625" style="60" customWidth="1"/>
    <col min="13838" max="13838" width="22.85546875" style="60" customWidth="1"/>
    <col min="13839" max="13839" width="10.42578125" style="60" customWidth="1"/>
    <col min="13840" max="13840" width="10.42578125" style="60" bestFit="1" customWidth="1"/>
    <col min="13841" max="13843" width="9.140625" style="60"/>
    <col min="13844" max="13844" width="9.42578125" style="60" bestFit="1" customWidth="1"/>
    <col min="13845" max="13845" width="10.140625" style="60" bestFit="1" customWidth="1"/>
    <col min="13846" max="14081" width="9.140625" style="60"/>
    <col min="14082" max="14082" width="12" style="60" customWidth="1"/>
    <col min="14083" max="14083" width="27.7109375" style="60" customWidth="1"/>
    <col min="14084" max="14084" width="0" style="60" hidden="1" customWidth="1"/>
    <col min="14085" max="14085" width="20" style="60" customWidth="1"/>
    <col min="14086" max="14086" width="19.140625" style="60" customWidth="1"/>
    <col min="14087" max="14087" width="19.85546875" style="60" customWidth="1"/>
    <col min="14088" max="14088" width="18.140625" style="60" customWidth="1"/>
    <col min="14089" max="14090" width="16.7109375" style="60" customWidth="1"/>
    <col min="14091" max="14091" width="22" style="60" customWidth="1"/>
    <col min="14092" max="14092" width="20.7109375" style="60" customWidth="1"/>
    <col min="14093" max="14093" width="22.140625" style="60" customWidth="1"/>
    <col min="14094" max="14094" width="22.85546875" style="60" customWidth="1"/>
    <col min="14095" max="14095" width="10.42578125" style="60" customWidth="1"/>
    <col min="14096" max="14096" width="10.42578125" style="60" bestFit="1" customWidth="1"/>
    <col min="14097" max="14099" width="9.140625" style="60"/>
    <col min="14100" max="14100" width="9.42578125" style="60" bestFit="1" customWidth="1"/>
    <col min="14101" max="14101" width="10.140625" style="60" bestFit="1" customWidth="1"/>
    <col min="14102" max="14337" width="9.140625" style="60"/>
    <col min="14338" max="14338" width="12" style="60" customWidth="1"/>
    <col min="14339" max="14339" width="27.7109375" style="60" customWidth="1"/>
    <col min="14340" max="14340" width="0" style="60" hidden="1" customWidth="1"/>
    <col min="14341" max="14341" width="20" style="60" customWidth="1"/>
    <col min="14342" max="14342" width="19.140625" style="60" customWidth="1"/>
    <col min="14343" max="14343" width="19.85546875" style="60" customWidth="1"/>
    <col min="14344" max="14344" width="18.140625" style="60" customWidth="1"/>
    <col min="14345" max="14346" width="16.7109375" style="60" customWidth="1"/>
    <col min="14347" max="14347" width="22" style="60" customWidth="1"/>
    <col min="14348" max="14348" width="20.7109375" style="60" customWidth="1"/>
    <col min="14349" max="14349" width="22.140625" style="60" customWidth="1"/>
    <col min="14350" max="14350" width="22.85546875" style="60" customWidth="1"/>
    <col min="14351" max="14351" width="10.42578125" style="60" customWidth="1"/>
    <col min="14352" max="14352" width="10.42578125" style="60" bestFit="1" customWidth="1"/>
    <col min="14353" max="14355" width="9.140625" style="60"/>
    <col min="14356" max="14356" width="9.42578125" style="60" bestFit="1" customWidth="1"/>
    <col min="14357" max="14357" width="10.140625" style="60" bestFit="1" customWidth="1"/>
    <col min="14358" max="14593" width="9.140625" style="60"/>
    <col min="14594" max="14594" width="12" style="60" customWidth="1"/>
    <col min="14595" max="14595" width="27.7109375" style="60" customWidth="1"/>
    <col min="14596" max="14596" width="0" style="60" hidden="1" customWidth="1"/>
    <col min="14597" max="14597" width="20" style="60" customWidth="1"/>
    <col min="14598" max="14598" width="19.140625" style="60" customWidth="1"/>
    <col min="14599" max="14599" width="19.85546875" style="60" customWidth="1"/>
    <col min="14600" max="14600" width="18.140625" style="60" customWidth="1"/>
    <col min="14601" max="14602" width="16.7109375" style="60" customWidth="1"/>
    <col min="14603" max="14603" width="22" style="60" customWidth="1"/>
    <col min="14604" max="14604" width="20.7109375" style="60" customWidth="1"/>
    <col min="14605" max="14605" width="22.140625" style="60" customWidth="1"/>
    <col min="14606" max="14606" width="22.85546875" style="60" customWidth="1"/>
    <col min="14607" max="14607" width="10.42578125" style="60" customWidth="1"/>
    <col min="14608" max="14608" width="10.42578125" style="60" bestFit="1" customWidth="1"/>
    <col min="14609" max="14611" width="9.140625" style="60"/>
    <col min="14612" max="14612" width="9.42578125" style="60" bestFit="1" customWidth="1"/>
    <col min="14613" max="14613" width="10.140625" style="60" bestFit="1" customWidth="1"/>
    <col min="14614" max="14849" width="9.140625" style="60"/>
    <col min="14850" max="14850" width="12" style="60" customWidth="1"/>
    <col min="14851" max="14851" width="27.7109375" style="60" customWidth="1"/>
    <col min="14852" max="14852" width="0" style="60" hidden="1" customWidth="1"/>
    <col min="14853" max="14853" width="20" style="60" customWidth="1"/>
    <col min="14854" max="14854" width="19.140625" style="60" customWidth="1"/>
    <col min="14855" max="14855" width="19.85546875" style="60" customWidth="1"/>
    <col min="14856" max="14856" width="18.140625" style="60" customWidth="1"/>
    <col min="14857" max="14858" width="16.7109375" style="60" customWidth="1"/>
    <col min="14859" max="14859" width="22" style="60" customWidth="1"/>
    <col min="14860" max="14860" width="20.7109375" style="60" customWidth="1"/>
    <col min="14861" max="14861" width="22.140625" style="60" customWidth="1"/>
    <col min="14862" max="14862" width="22.85546875" style="60" customWidth="1"/>
    <col min="14863" max="14863" width="10.42578125" style="60" customWidth="1"/>
    <col min="14864" max="14864" width="10.42578125" style="60" bestFit="1" customWidth="1"/>
    <col min="14865" max="14867" width="9.140625" style="60"/>
    <col min="14868" max="14868" width="9.42578125" style="60" bestFit="1" customWidth="1"/>
    <col min="14869" max="14869" width="10.140625" style="60" bestFit="1" customWidth="1"/>
    <col min="14870" max="15105" width="9.140625" style="60"/>
    <col min="15106" max="15106" width="12" style="60" customWidth="1"/>
    <col min="15107" max="15107" width="27.7109375" style="60" customWidth="1"/>
    <col min="15108" max="15108" width="0" style="60" hidden="1" customWidth="1"/>
    <col min="15109" max="15109" width="20" style="60" customWidth="1"/>
    <col min="15110" max="15110" width="19.140625" style="60" customWidth="1"/>
    <col min="15111" max="15111" width="19.85546875" style="60" customWidth="1"/>
    <col min="15112" max="15112" width="18.140625" style="60" customWidth="1"/>
    <col min="15113" max="15114" width="16.7109375" style="60" customWidth="1"/>
    <col min="15115" max="15115" width="22" style="60" customWidth="1"/>
    <col min="15116" max="15116" width="20.7109375" style="60" customWidth="1"/>
    <col min="15117" max="15117" width="22.140625" style="60" customWidth="1"/>
    <col min="15118" max="15118" width="22.85546875" style="60" customWidth="1"/>
    <col min="15119" max="15119" width="10.42578125" style="60" customWidth="1"/>
    <col min="15120" max="15120" width="10.42578125" style="60" bestFit="1" customWidth="1"/>
    <col min="15121" max="15123" width="9.140625" style="60"/>
    <col min="15124" max="15124" width="9.42578125" style="60" bestFit="1" customWidth="1"/>
    <col min="15125" max="15125" width="10.140625" style="60" bestFit="1" customWidth="1"/>
    <col min="15126" max="15361" width="9.140625" style="60"/>
    <col min="15362" max="15362" width="12" style="60" customWidth="1"/>
    <col min="15363" max="15363" width="27.7109375" style="60" customWidth="1"/>
    <col min="15364" max="15364" width="0" style="60" hidden="1" customWidth="1"/>
    <col min="15365" max="15365" width="20" style="60" customWidth="1"/>
    <col min="15366" max="15366" width="19.140625" style="60" customWidth="1"/>
    <col min="15367" max="15367" width="19.85546875" style="60" customWidth="1"/>
    <col min="15368" max="15368" width="18.140625" style="60" customWidth="1"/>
    <col min="15369" max="15370" width="16.7109375" style="60" customWidth="1"/>
    <col min="15371" max="15371" width="22" style="60" customWidth="1"/>
    <col min="15372" max="15372" width="20.7109375" style="60" customWidth="1"/>
    <col min="15373" max="15373" width="22.140625" style="60" customWidth="1"/>
    <col min="15374" max="15374" width="22.85546875" style="60" customWidth="1"/>
    <col min="15375" max="15375" width="10.42578125" style="60" customWidth="1"/>
    <col min="15376" max="15376" width="10.42578125" style="60" bestFit="1" customWidth="1"/>
    <col min="15377" max="15379" width="9.140625" style="60"/>
    <col min="15380" max="15380" width="9.42578125" style="60" bestFit="1" customWidth="1"/>
    <col min="15381" max="15381" width="10.140625" style="60" bestFit="1" customWidth="1"/>
    <col min="15382" max="15617" width="9.140625" style="60"/>
    <col min="15618" max="15618" width="12" style="60" customWidth="1"/>
    <col min="15619" max="15619" width="27.7109375" style="60" customWidth="1"/>
    <col min="15620" max="15620" width="0" style="60" hidden="1" customWidth="1"/>
    <col min="15621" max="15621" width="20" style="60" customWidth="1"/>
    <col min="15622" max="15622" width="19.140625" style="60" customWidth="1"/>
    <col min="15623" max="15623" width="19.85546875" style="60" customWidth="1"/>
    <col min="15624" max="15624" width="18.140625" style="60" customWidth="1"/>
    <col min="15625" max="15626" width="16.7109375" style="60" customWidth="1"/>
    <col min="15627" max="15627" width="22" style="60" customWidth="1"/>
    <col min="15628" max="15628" width="20.7109375" style="60" customWidth="1"/>
    <col min="15629" max="15629" width="22.140625" style="60" customWidth="1"/>
    <col min="15630" max="15630" width="22.85546875" style="60" customWidth="1"/>
    <col min="15631" max="15631" width="10.42578125" style="60" customWidth="1"/>
    <col min="15632" max="15632" width="10.42578125" style="60" bestFit="1" customWidth="1"/>
    <col min="15633" max="15635" width="9.140625" style="60"/>
    <col min="15636" max="15636" width="9.42578125" style="60" bestFit="1" customWidth="1"/>
    <col min="15637" max="15637" width="10.140625" style="60" bestFit="1" customWidth="1"/>
    <col min="15638" max="15873" width="9.140625" style="60"/>
    <col min="15874" max="15874" width="12" style="60" customWidth="1"/>
    <col min="15875" max="15875" width="27.7109375" style="60" customWidth="1"/>
    <col min="15876" max="15876" width="0" style="60" hidden="1" customWidth="1"/>
    <col min="15877" max="15877" width="20" style="60" customWidth="1"/>
    <col min="15878" max="15878" width="19.140625" style="60" customWidth="1"/>
    <col min="15879" max="15879" width="19.85546875" style="60" customWidth="1"/>
    <col min="15880" max="15880" width="18.140625" style="60" customWidth="1"/>
    <col min="15881" max="15882" width="16.7109375" style="60" customWidth="1"/>
    <col min="15883" max="15883" width="22" style="60" customWidth="1"/>
    <col min="15884" max="15884" width="20.7109375" style="60" customWidth="1"/>
    <col min="15885" max="15885" width="22.140625" style="60" customWidth="1"/>
    <col min="15886" max="15886" width="22.85546875" style="60" customWidth="1"/>
    <col min="15887" max="15887" width="10.42578125" style="60" customWidth="1"/>
    <col min="15888" max="15888" width="10.42578125" style="60" bestFit="1" customWidth="1"/>
    <col min="15889" max="15891" width="9.140625" style="60"/>
    <col min="15892" max="15892" width="9.42578125" style="60" bestFit="1" customWidth="1"/>
    <col min="15893" max="15893" width="10.140625" style="60" bestFit="1" customWidth="1"/>
    <col min="15894" max="16129" width="9.140625" style="60"/>
    <col min="16130" max="16130" width="12" style="60" customWidth="1"/>
    <col min="16131" max="16131" width="27.7109375" style="60" customWidth="1"/>
    <col min="16132" max="16132" width="0" style="60" hidden="1" customWidth="1"/>
    <col min="16133" max="16133" width="20" style="60" customWidth="1"/>
    <col min="16134" max="16134" width="19.140625" style="60" customWidth="1"/>
    <col min="16135" max="16135" width="19.85546875" style="60" customWidth="1"/>
    <col min="16136" max="16136" width="18.140625" style="60" customWidth="1"/>
    <col min="16137" max="16138" width="16.7109375" style="60" customWidth="1"/>
    <col min="16139" max="16139" width="22" style="60" customWidth="1"/>
    <col min="16140" max="16140" width="20.7109375" style="60" customWidth="1"/>
    <col min="16141" max="16141" width="22.140625" style="60" customWidth="1"/>
    <col min="16142" max="16142" width="22.85546875" style="60" customWidth="1"/>
    <col min="16143" max="16143" width="10.42578125" style="60" customWidth="1"/>
    <col min="16144" max="16144" width="10.42578125" style="60" bestFit="1" customWidth="1"/>
    <col min="16145" max="16147" width="9.140625" style="60"/>
    <col min="16148" max="16148" width="9.42578125" style="60" bestFit="1" customWidth="1"/>
    <col min="16149" max="16149" width="10.140625" style="60" bestFit="1" customWidth="1"/>
    <col min="16150" max="16384" width="9.140625" style="60"/>
  </cols>
  <sheetData>
    <row r="1" spans="1:15" ht="24.75" customHeight="1">
      <c r="A1" s="195" t="s">
        <v>102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60" t="s">
        <v>51</v>
      </c>
      <c r="O1" s="143"/>
    </row>
    <row r="2" spans="1:15" ht="20.25" customHeight="1">
      <c r="A2" s="143"/>
      <c r="B2" s="143"/>
      <c r="C2" s="143"/>
      <c r="D2" s="143"/>
      <c r="E2" s="144"/>
      <c r="F2" s="144"/>
      <c r="G2" s="144"/>
      <c r="H2" s="143"/>
      <c r="I2" s="143"/>
      <c r="J2" s="143"/>
      <c r="K2" s="207" t="s">
        <v>78</v>
      </c>
      <c r="L2" s="207"/>
      <c r="O2" s="143"/>
    </row>
    <row r="3" spans="1:15" ht="18" customHeight="1">
      <c r="A3" s="87" t="s">
        <v>17</v>
      </c>
      <c r="B3" s="88"/>
      <c r="C3" s="89"/>
      <c r="D3" s="89" t="s">
        <v>18</v>
      </c>
      <c r="E3" s="88"/>
      <c r="F3" s="88"/>
      <c r="G3" s="154"/>
    </row>
    <row r="4" spans="1:15" ht="15" customHeight="1">
      <c r="A4" s="90" t="s">
        <v>19</v>
      </c>
      <c r="B4" s="142"/>
      <c r="C4" s="60"/>
    </row>
    <row r="5" spans="1:15" ht="16.5" customHeight="1">
      <c r="A5" s="91"/>
      <c r="B5" s="142"/>
      <c r="C5" s="60"/>
    </row>
    <row r="6" spans="1:15" ht="48.75" customHeight="1" thickBot="1">
      <c r="A6" s="92" t="s">
        <v>20</v>
      </c>
      <c r="B6" s="93"/>
      <c r="C6" s="94"/>
      <c r="D6" s="95"/>
      <c r="E6" s="96" t="s">
        <v>87</v>
      </c>
      <c r="F6" s="96" t="s">
        <v>101</v>
      </c>
      <c r="G6" s="96" t="s">
        <v>88</v>
      </c>
    </row>
    <row r="7" spans="1:15" ht="8.25" customHeight="1" thickTop="1">
      <c r="A7" s="97"/>
      <c r="B7" s="98"/>
      <c r="C7" s="99"/>
      <c r="D7" s="98"/>
      <c r="E7" s="100"/>
      <c r="F7" s="101"/>
      <c r="G7" s="101"/>
    </row>
    <row r="8" spans="1:15" ht="15">
      <c r="A8" s="192" t="s">
        <v>1</v>
      </c>
      <c r="B8" s="192"/>
      <c r="C8" s="192"/>
      <c r="D8" s="192"/>
      <c r="E8" s="63">
        <v>3263502</v>
      </c>
      <c r="F8" s="63">
        <f>4041551-'Kapitalni projekti'!F8</f>
        <v>3362002</v>
      </c>
      <c r="G8" s="172">
        <f>+F8-E8</f>
        <v>98500</v>
      </c>
    </row>
    <row r="9" spans="1:15" ht="32.25" customHeight="1">
      <c r="A9" s="197" t="s">
        <v>21</v>
      </c>
      <c r="B9" s="197"/>
      <c r="C9" s="197"/>
      <c r="D9" s="197"/>
      <c r="E9" s="63"/>
      <c r="F9" s="63"/>
      <c r="G9" s="172">
        <f t="shared" ref="G9:G16" si="0">+F9-E9</f>
        <v>0</v>
      </c>
    </row>
    <row r="10" spans="1:15" ht="15">
      <c r="A10" s="192" t="s">
        <v>3</v>
      </c>
      <c r="B10" s="192"/>
      <c r="C10" s="192"/>
      <c r="D10" s="192"/>
      <c r="E10" s="63">
        <v>7002500</v>
      </c>
      <c r="F10" s="63">
        <f>6880000-'Kapitalni projekti'!F10</f>
        <v>6872500</v>
      </c>
      <c r="G10" s="172">
        <f t="shared" si="0"/>
        <v>-130000</v>
      </c>
    </row>
    <row r="11" spans="1:15" ht="15">
      <c r="A11" s="192" t="s">
        <v>4</v>
      </c>
      <c r="B11" s="192"/>
      <c r="C11" s="192"/>
      <c r="D11" s="192"/>
      <c r="E11" s="63">
        <v>0</v>
      </c>
      <c r="F11" s="63">
        <v>0</v>
      </c>
      <c r="G11" s="172">
        <f t="shared" si="0"/>
        <v>0</v>
      </c>
    </row>
    <row r="12" spans="1:15" ht="15">
      <c r="A12" s="192" t="s">
        <v>6</v>
      </c>
      <c r="B12" s="192"/>
      <c r="C12" s="192"/>
      <c r="D12" s="192"/>
      <c r="E12" s="63">
        <v>0</v>
      </c>
      <c r="F12" s="63">
        <v>30000</v>
      </c>
      <c r="G12" s="172">
        <f t="shared" si="0"/>
        <v>30000</v>
      </c>
    </row>
    <row r="13" spans="1:15" ht="31.5" customHeight="1">
      <c r="A13" s="197" t="s">
        <v>22</v>
      </c>
      <c r="B13" s="197"/>
      <c r="C13" s="197"/>
      <c r="D13" s="197"/>
      <c r="E13" s="63">
        <v>0</v>
      </c>
      <c r="F13" s="63">
        <v>0</v>
      </c>
      <c r="G13" s="172">
        <f t="shared" si="0"/>
        <v>0</v>
      </c>
    </row>
    <row r="14" spans="1:15" ht="15">
      <c r="A14" s="192" t="s">
        <v>23</v>
      </c>
      <c r="B14" s="192"/>
      <c r="C14" s="192"/>
      <c r="D14" s="192"/>
      <c r="E14" s="63">
        <v>0</v>
      </c>
      <c r="F14" s="63">
        <v>0</v>
      </c>
      <c r="G14" s="172">
        <f t="shared" si="0"/>
        <v>0</v>
      </c>
    </row>
    <row r="15" spans="1:15" ht="12.75" customHeight="1">
      <c r="A15" s="202" t="s">
        <v>58</v>
      </c>
      <c r="B15" s="203"/>
      <c r="C15" s="203"/>
      <c r="D15" s="203"/>
      <c r="E15" s="155">
        <v>0</v>
      </c>
      <c r="F15" s="160">
        <v>26024</v>
      </c>
      <c r="G15" s="179">
        <f t="shared" si="0"/>
        <v>26024</v>
      </c>
    </row>
    <row r="16" spans="1:15" ht="15.75" thickBot="1">
      <c r="A16" s="104" t="s">
        <v>24</v>
      </c>
      <c r="B16" s="105"/>
      <c r="C16" s="106"/>
      <c r="D16" s="156"/>
      <c r="E16" s="157">
        <f>+E8+E9+E10+E11+E12+E13+E14+E15</f>
        <v>10266002</v>
      </c>
      <c r="F16" s="180">
        <f>SUM(F8:F15)</f>
        <v>10290526</v>
      </c>
      <c r="G16" s="180">
        <f t="shared" si="0"/>
        <v>24524</v>
      </c>
    </row>
    <row r="17" spans="1:15" ht="20.25" customHeight="1" thickTop="1">
      <c r="A17" s="64"/>
      <c r="B17" s="112"/>
      <c r="C17" s="113"/>
      <c r="E17" s="114"/>
      <c r="F17" s="115"/>
      <c r="G17" s="115"/>
      <c r="H17" s="115"/>
    </row>
    <row r="18" spans="1:15" s="118" customFormat="1" ht="22.5" customHeight="1">
      <c r="A18" s="116" t="s">
        <v>52</v>
      </c>
      <c r="B18" s="117"/>
      <c r="C18" s="116"/>
      <c r="D18" s="208" t="s">
        <v>62</v>
      </c>
      <c r="E18" s="209"/>
      <c r="F18" s="209"/>
      <c r="G18" s="209"/>
      <c r="H18" s="209"/>
      <c r="I18" s="209"/>
      <c r="J18" s="209"/>
      <c r="K18" s="209"/>
      <c r="L18" s="194"/>
      <c r="M18" s="194"/>
      <c r="N18" s="194"/>
      <c r="O18" s="194"/>
    </row>
    <row r="19" spans="1:15" ht="15">
      <c r="A19" s="29"/>
      <c r="B19" s="30"/>
      <c r="C19" s="29"/>
      <c r="D19" s="77" t="s">
        <v>65</v>
      </c>
      <c r="E19" s="30"/>
      <c r="F19" s="30"/>
      <c r="G19" s="30"/>
      <c r="H19" s="29"/>
      <c r="I19" s="29"/>
      <c r="J19" s="29"/>
      <c r="K19" s="29"/>
      <c r="L19" s="122" t="s">
        <v>0</v>
      </c>
      <c r="M19" s="29"/>
    </row>
    <row r="20" spans="1:15" ht="8.25" customHeight="1">
      <c r="A20" s="123"/>
      <c r="B20" s="124"/>
      <c r="C20" s="123"/>
      <c r="D20" s="123"/>
      <c r="E20" s="125"/>
      <c r="F20" s="125"/>
      <c r="G20" s="125"/>
      <c r="H20" s="124"/>
      <c r="I20" s="124"/>
      <c r="J20" s="124"/>
      <c r="K20" s="124"/>
      <c r="L20" s="124"/>
      <c r="M20" s="173"/>
      <c r="N20" s="124"/>
    </row>
    <row r="21" spans="1:15" ht="9.75" customHeight="1">
      <c r="A21" s="123"/>
      <c r="B21" s="124"/>
      <c r="C21" s="123"/>
      <c r="D21" s="123"/>
      <c r="E21" s="126"/>
      <c r="F21" s="126"/>
      <c r="G21" s="126"/>
      <c r="H21" s="123"/>
      <c r="I21" s="123"/>
      <c r="J21" s="123"/>
      <c r="K21" s="123"/>
      <c r="L21" s="123"/>
      <c r="M21" s="170"/>
    </row>
    <row r="22" spans="1:15" s="142" customFormat="1" ht="156" customHeight="1">
      <c r="A22" s="128" t="s">
        <v>27</v>
      </c>
      <c r="B22" s="128" t="s">
        <v>28</v>
      </c>
      <c r="C22" s="38" t="s">
        <v>89</v>
      </c>
      <c r="D22" s="38" t="s">
        <v>103</v>
      </c>
      <c r="E22" s="38" t="s">
        <v>1</v>
      </c>
      <c r="F22" s="38" t="s">
        <v>2</v>
      </c>
      <c r="G22" s="38" t="s">
        <v>3</v>
      </c>
      <c r="H22" s="38" t="s">
        <v>4</v>
      </c>
      <c r="I22" s="38" t="s">
        <v>6</v>
      </c>
      <c r="J22" s="38" t="s">
        <v>30</v>
      </c>
      <c r="K22" s="38" t="s">
        <v>5</v>
      </c>
      <c r="L22" s="38" t="s">
        <v>80</v>
      </c>
      <c r="M22" s="38" t="s">
        <v>88</v>
      </c>
    </row>
    <row r="23" spans="1:15" ht="30" customHeight="1">
      <c r="A23" s="129">
        <v>31</v>
      </c>
      <c r="B23" s="128" t="s">
        <v>31</v>
      </c>
      <c r="C23" s="41">
        <v>6748917</v>
      </c>
      <c r="D23" s="41">
        <f>+D24+D25+D26</f>
        <v>7032761</v>
      </c>
      <c r="E23" s="41">
        <f>+E24</f>
        <v>3310511</v>
      </c>
      <c r="F23" s="41">
        <f>+F24</f>
        <v>50000</v>
      </c>
      <c r="G23" s="41">
        <f>+G24+G25+G26</f>
        <v>3722250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f>+D23-C23</f>
        <v>283844</v>
      </c>
    </row>
    <row r="24" spans="1:15" ht="14.25" customHeight="1">
      <c r="A24" s="79">
        <v>311</v>
      </c>
      <c r="B24" s="130" t="s">
        <v>32</v>
      </c>
      <c r="C24" s="69">
        <v>5567002</v>
      </c>
      <c r="D24" s="69">
        <f>+E24+G24</f>
        <v>5741011</v>
      </c>
      <c r="E24" s="45">
        <v>3310511</v>
      </c>
      <c r="F24" s="69">
        <v>50000</v>
      </c>
      <c r="G24" s="69">
        <v>2430500</v>
      </c>
      <c r="H24" s="69"/>
      <c r="I24" s="69"/>
      <c r="J24" s="69"/>
      <c r="K24" s="69"/>
      <c r="L24" s="69"/>
      <c r="M24" s="41">
        <f t="shared" ref="M24:M51" si="1">+D24-C24</f>
        <v>174009</v>
      </c>
    </row>
    <row r="25" spans="1:15" ht="27" customHeight="1">
      <c r="A25" s="79">
        <v>312</v>
      </c>
      <c r="B25" s="131" t="s">
        <v>7</v>
      </c>
      <c r="C25" s="69">
        <v>278015</v>
      </c>
      <c r="D25" s="69">
        <f>+E25+G25</f>
        <v>337750</v>
      </c>
      <c r="E25" s="69"/>
      <c r="F25" s="69"/>
      <c r="G25" s="69">
        <v>337750</v>
      </c>
      <c r="H25" s="69"/>
      <c r="I25" s="69"/>
      <c r="J25" s="69"/>
      <c r="K25" s="69"/>
      <c r="L25" s="69"/>
      <c r="M25" s="41">
        <f t="shared" si="1"/>
        <v>59735</v>
      </c>
    </row>
    <row r="26" spans="1:15" ht="18.75" customHeight="1">
      <c r="A26" s="79">
        <v>313</v>
      </c>
      <c r="B26" s="130" t="s">
        <v>8</v>
      </c>
      <c r="C26" s="69">
        <v>903900</v>
      </c>
      <c r="D26" s="69">
        <f>+E26+G26</f>
        <v>954000</v>
      </c>
      <c r="E26" s="69"/>
      <c r="F26" s="69"/>
      <c r="G26" s="69">
        <v>954000</v>
      </c>
      <c r="H26" s="69"/>
      <c r="I26" s="69"/>
      <c r="J26" s="69"/>
      <c r="K26" s="69"/>
      <c r="L26" s="69"/>
      <c r="M26" s="41">
        <f t="shared" si="1"/>
        <v>50100</v>
      </c>
    </row>
    <row r="27" spans="1:15" ht="10.5" customHeight="1">
      <c r="A27" s="79"/>
      <c r="B27" s="132"/>
      <c r="C27" s="69"/>
      <c r="D27" s="69"/>
      <c r="E27" s="69"/>
      <c r="F27" s="69"/>
      <c r="G27" s="69"/>
      <c r="H27" s="69"/>
      <c r="I27" s="69"/>
      <c r="J27" s="69"/>
      <c r="K27" s="69"/>
      <c r="L27" s="69">
        <v>0</v>
      </c>
      <c r="M27" s="41">
        <f t="shared" si="1"/>
        <v>0</v>
      </c>
    </row>
    <row r="28" spans="1:15" ht="18" customHeight="1">
      <c r="A28" s="129">
        <v>32</v>
      </c>
      <c r="B28" s="134" t="s">
        <v>33</v>
      </c>
      <c r="C28" s="41">
        <v>3428585</v>
      </c>
      <c r="D28" s="41">
        <f>+D29+D30+D31+D32+D33</f>
        <v>3161450</v>
      </c>
      <c r="E28" s="41">
        <v>0</v>
      </c>
      <c r="F28" s="41">
        <v>0</v>
      </c>
      <c r="G28" s="41">
        <f>+G29+G30+G31+G32+G33</f>
        <v>3131450</v>
      </c>
      <c r="H28" s="41">
        <v>0</v>
      </c>
      <c r="I28" s="41">
        <f>+I30</f>
        <v>30000</v>
      </c>
      <c r="J28" s="41">
        <v>0</v>
      </c>
      <c r="K28" s="41">
        <v>0</v>
      </c>
      <c r="L28" s="41">
        <v>0</v>
      </c>
      <c r="M28" s="41">
        <f t="shared" si="1"/>
        <v>-267135</v>
      </c>
    </row>
    <row r="29" spans="1:15" ht="30.75" customHeight="1">
      <c r="A29" s="79">
        <v>321</v>
      </c>
      <c r="B29" s="130" t="s">
        <v>9</v>
      </c>
      <c r="C29" s="69">
        <v>220000</v>
      </c>
      <c r="D29" s="69">
        <f>+E29+G29</f>
        <v>195150</v>
      </c>
      <c r="E29" s="69"/>
      <c r="F29" s="69"/>
      <c r="G29" s="69">
        <v>195150</v>
      </c>
      <c r="H29" s="69"/>
      <c r="I29" s="69"/>
      <c r="J29" s="69"/>
      <c r="K29" s="69"/>
      <c r="L29" s="69"/>
      <c r="M29" s="41">
        <f t="shared" si="1"/>
        <v>-24850</v>
      </c>
    </row>
    <row r="30" spans="1:15" ht="31.5" customHeight="1">
      <c r="A30" s="79">
        <v>322</v>
      </c>
      <c r="B30" s="130" t="s">
        <v>10</v>
      </c>
      <c r="C30" s="69">
        <v>2434835</v>
      </c>
      <c r="D30" s="69">
        <f>+E30+G30+I30</f>
        <v>2296470</v>
      </c>
      <c r="E30" s="69"/>
      <c r="F30" s="69"/>
      <c r="G30" s="69">
        <v>2266470</v>
      </c>
      <c r="H30" s="69"/>
      <c r="I30" s="69">
        <v>30000</v>
      </c>
      <c r="J30" s="69"/>
      <c r="K30" s="69"/>
      <c r="L30" s="69"/>
      <c r="M30" s="41">
        <f t="shared" si="1"/>
        <v>-138365</v>
      </c>
    </row>
    <row r="31" spans="1:15" ht="23.25" customHeight="1">
      <c r="A31" s="79">
        <v>323</v>
      </c>
      <c r="B31" s="130" t="s">
        <v>11</v>
      </c>
      <c r="C31" s="69">
        <v>576250</v>
      </c>
      <c r="D31" s="69">
        <f>+E31+G31</f>
        <v>524490</v>
      </c>
      <c r="E31" s="69"/>
      <c r="F31" s="69"/>
      <c r="G31" s="69">
        <f>531990-7500</f>
        <v>524490</v>
      </c>
      <c r="H31" s="69"/>
      <c r="I31" s="69"/>
      <c r="J31" s="69"/>
      <c r="K31" s="69"/>
      <c r="L31" s="69"/>
      <c r="M31" s="41">
        <f t="shared" si="1"/>
        <v>-51760</v>
      </c>
    </row>
    <row r="32" spans="1:15" ht="30.75" customHeight="1">
      <c r="A32" s="79">
        <v>324</v>
      </c>
      <c r="B32" s="130" t="s">
        <v>34</v>
      </c>
      <c r="C32" s="69">
        <v>0</v>
      </c>
      <c r="D32" s="69">
        <f>+E32+G32</f>
        <v>0</v>
      </c>
      <c r="E32" s="69"/>
      <c r="F32" s="69"/>
      <c r="G32" s="69">
        <v>0</v>
      </c>
      <c r="H32" s="69"/>
      <c r="I32" s="69"/>
      <c r="J32" s="69"/>
      <c r="K32" s="69"/>
      <c r="L32" s="69"/>
      <c r="M32" s="41">
        <f t="shared" si="1"/>
        <v>0</v>
      </c>
    </row>
    <row r="33" spans="1:13" ht="27" customHeight="1">
      <c r="A33" s="79">
        <v>329</v>
      </c>
      <c r="B33" s="130" t="s">
        <v>12</v>
      </c>
      <c r="C33" s="69">
        <v>197500</v>
      </c>
      <c r="D33" s="69">
        <f>+E33+G33</f>
        <v>145340</v>
      </c>
      <c r="E33" s="69"/>
      <c r="F33" s="69"/>
      <c r="G33" s="69">
        <v>145340</v>
      </c>
      <c r="H33" s="69"/>
      <c r="I33" s="69"/>
      <c r="J33" s="69"/>
      <c r="K33" s="69"/>
      <c r="L33" s="69"/>
      <c r="M33" s="41">
        <f t="shared" si="1"/>
        <v>-52160</v>
      </c>
    </row>
    <row r="34" spans="1:13" ht="20.25" customHeight="1">
      <c r="A34" s="129">
        <v>34</v>
      </c>
      <c r="B34" s="134" t="s">
        <v>35</v>
      </c>
      <c r="C34" s="41">
        <v>29000</v>
      </c>
      <c r="D34" s="41">
        <f>+D35</f>
        <v>15200</v>
      </c>
      <c r="E34" s="41">
        <v>0</v>
      </c>
      <c r="F34" s="41">
        <v>0</v>
      </c>
      <c r="G34" s="41">
        <f>+G35</f>
        <v>15200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f t="shared" si="1"/>
        <v>-13800</v>
      </c>
    </row>
    <row r="35" spans="1:13" ht="14.25" customHeight="1">
      <c r="A35" s="79">
        <v>343</v>
      </c>
      <c r="B35" s="130" t="s">
        <v>13</v>
      </c>
      <c r="C35" s="69">
        <v>29000</v>
      </c>
      <c r="D35" s="69">
        <f>+G35</f>
        <v>15200</v>
      </c>
      <c r="E35" s="69"/>
      <c r="F35" s="69"/>
      <c r="G35" s="69">
        <v>15200</v>
      </c>
      <c r="H35" s="69"/>
      <c r="I35" s="69"/>
      <c r="J35" s="69"/>
      <c r="K35" s="69"/>
      <c r="L35" s="69"/>
      <c r="M35" s="41">
        <f t="shared" si="1"/>
        <v>-13800</v>
      </c>
    </row>
    <row r="36" spans="1:13" s="118" customFormat="1" ht="65.25" customHeight="1">
      <c r="A36" s="129">
        <v>37</v>
      </c>
      <c r="B36" s="136" t="s">
        <v>36</v>
      </c>
      <c r="C36" s="41">
        <v>8000</v>
      </c>
      <c r="D36" s="41">
        <f>+D37</f>
        <v>3600</v>
      </c>
      <c r="E36" s="41">
        <v>0</v>
      </c>
      <c r="F36" s="41">
        <v>0</v>
      </c>
      <c r="G36" s="41">
        <f>+G37</f>
        <v>3600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f t="shared" si="1"/>
        <v>-4400</v>
      </c>
    </row>
    <row r="37" spans="1:13" ht="55.5" customHeight="1">
      <c r="A37" s="79">
        <v>372</v>
      </c>
      <c r="B37" s="130" t="s">
        <v>37</v>
      </c>
      <c r="C37" s="69">
        <v>8000</v>
      </c>
      <c r="D37" s="69">
        <f>+G37</f>
        <v>3600</v>
      </c>
      <c r="E37" s="69"/>
      <c r="F37" s="69"/>
      <c r="G37" s="69">
        <v>3600</v>
      </c>
      <c r="H37" s="69"/>
      <c r="I37" s="69"/>
      <c r="J37" s="69"/>
      <c r="K37" s="69"/>
      <c r="L37" s="69"/>
      <c r="M37" s="41">
        <f t="shared" si="1"/>
        <v>-4400</v>
      </c>
    </row>
    <row r="38" spans="1:13" s="118" customFormat="1" ht="22.5" customHeight="1">
      <c r="A38" s="129">
        <v>38</v>
      </c>
      <c r="B38" s="136" t="s">
        <v>38</v>
      </c>
      <c r="C38" s="41">
        <v>0</v>
      </c>
      <c r="D38" s="41">
        <v>0</v>
      </c>
      <c r="E38" s="41">
        <v>0</v>
      </c>
      <c r="F38" s="41">
        <v>0</v>
      </c>
      <c r="G38" s="69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f t="shared" si="1"/>
        <v>0</v>
      </c>
    </row>
    <row r="39" spans="1:13" s="118" customFormat="1" ht="48" customHeight="1">
      <c r="A39" s="129">
        <v>4</v>
      </c>
      <c r="B39" s="136" t="s">
        <v>15</v>
      </c>
      <c r="C39" s="41">
        <v>51500</v>
      </c>
      <c r="D39" s="41">
        <f>+D40+D42</f>
        <v>77515</v>
      </c>
      <c r="E39" s="41">
        <f>+E40+E42</f>
        <v>51491</v>
      </c>
      <c r="F39" s="41">
        <f t="shared" ref="F39:L39" si="2">+F40+F42</f>
        <v>0</v>
      </c>
      <c r="G39" s="41">
        <f t="shared" si="2"/>
        <v>0</v>
      </c>
      <c r="H39" s="41">
        <f t="shared" si="2"/>
        <v>0</v>
      </c>
      <c r="I39" s="41">
        <f t="shared" si="2"/>
        <v>0</v>
      </c>
      <c r="J39" s="41">
        <f t="shared" si="2"/>
        <v>0</v>
      </c>
      <c r="K39" s="41">
        <f t="shared" si="2"/>
        <v>0</v>
      </c>
      <c r="L39" s="41">
        <f t="shared" si="2"/>
        <v>26024</v>
      </c>
      <c r="M39" s="41">
        <f t="shared" si="1"/>
        <v>26015</v>
      </c>
    </row>
    <row r="40" spans="1:13" s="118" customFormat="1" ht="48" customHeight="1">
      <c r="A40" s="129">
        <v>41</v>
      </c>
      <c r="B40" s="136" t="s">
        <v>39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f t="shared" si="1"/>
        <v>0</v>
      </c>
    </row>
    <row r="41" spans="1:13" ht="48" customHeight="1">
      <c r="A41" s="79">
        <v>412</v>
      </c>
      <c r="B41" s="130" t="s">
        <v>40</v>
      </c>
      <c r="C41" s="69">
        <v>0</v>
      </c>
      <c r="D41" s="69">
        <v>0</v>
      </c>
      <c r="E41" s="69">
        <v>0</v>
      </c>
      <c r="F41" s="69"/>
      <c r="G41" s="69">
        <v>0</v>
      </c>
      <c r="H41" s="69"/>
      <c r="I41" s="69"/>
      <c r="J41" s="69"/>
      <c r="K41" s="69"/>
      <c r="L41" s="69">
        <v>0</v>
      </c>
      <c r="M41" s="41">
        <f t="shared" si="1"/>
        <v>0</v>
      </c>
    </row>
    <row r="42" spans="1:13" ht="46.5" customHeight="1">
      <c r="A42" s="129">
        <v>42</v>
      </c>
      <c r="B42" s="136" t="s">
        <v>41</v>
      </c>
      <c r="C42" s="41">
        <v>51500</v>
      </c>
      <c r="D42" s="41">
        <f>+D43</f>
        <v>77515</v>
      </c>
      <c r="E42" s="41">
        <f>+E43</f>
        <v>51491</v>
      </c>
      <c r="F42" s="41">
        <f t="shared" ref="F42:L42" si="3">+F43</f>
        <v>0</v>
      </c>
      <c r="G42" s="41">
        <f t="shared" si="3"/>
        <v>0</v>
      </c>
      <c r="H42" s="41">
        <f t="shared" si="3"/>
        <v>0</v>
      </c>
      <c r="I42" s="41">
        <f t="shared" si="3"/>
        <v>0</v>
      </c>
      <c r="J42" s="41">
        <f t="shared" si="3"/>
        <v>0</v>
      </c>
      <c r="K42" s="41">
        <f t="shared" si="3"/>
        <v>0</v>
      </c>
      <c r="L42" s="41">
        <f t="shared" si="3"/>
        <v>26024</v>
      </c>
      <c r="M42" s="41">
        <f t="shared" si="1"/>
        <v>26015</v>
      </c>
    </row>
    <row r="43" spans="1:13" ht="14.25" customHeight="1">
      <c r="A43" s="79">
        <v>422</v>
      </c>
      <c r="B43" s="131" t="s">
        <v>14</v>
      </c>
      <c r="C43" s="69">
        <v>51500</v>
      </c>
      <c r="D43" s="69">
        <f>+E43+L43</f>
        <v>77515</v>
      </c>
      <c r="E43" s="69">
        <v>51491</v>
      </c>
      <c r="F43" s="69">
        <v>0</v>
      </c>
      <c r="G43" s="69">
        <v>0</v>
      </c>
      <c r="H43" s="69"/>
      <c r="I43" s="69"/>
      <c r="J43" s="69">
        <v>0</v>
      </c>
      <c r="K43" s="69"/>
      <c r="L43" s="69">
        <v>26024</v>
      </c>
      <c r="M43" s="41">
        <f t="shared" si="1"/>
        <v>26015</v>
      </c>
    </row>
    <row r="44" spans="1:13" ht="51.75" customHeight="1">
      <c r="A44" s="79">
        <v>423</v>
      </c>
      <c r="B44" s="130" t="s">
        <v>54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41">
        <f t="shared" si="1"/>
        <v>0</v>
      </c>
    </row>
    <row r="45" spans="1:13" s="118" customFormat="1" ht="49.5" customHeight="1">
      <c r="A45" s="129">
        <v>45</v>
      </c>
      <c r="B45" s="136" t="s">
        <v>43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f t="shared" si="1"/>
        <v>0</v>
      </c>
    </row>
    <row r="46" spans="1:13" ht="45" customHeight="1">
      <c r="A46" s="79">
        <v>451</v>
      </c>
      <c r="B46" s="130" t="s">
        <v>44</v>
      </c>
      <c r="C46" s="69">
        <v>0</v>
      </c>
      <c r="D46" s="69">
        <v>0</v>
      </c>
      <c r="E46" s="142">
        <v>0</v>
      </c>
      <c r="F46" s="69"/>
      <c r="G46" s="69"/>
      <c r="H46" s="69"/>
      <c r="I46" s="69"/>
      <c r="J46" s="69"/>
      <c r="K46" s="69"/>
      <c r="L46" s="69"/>
      <c r="M46" s="41">
        <f t="shared" si="1"/>
        <v>0</v>
      </c>
    </row>
    <row r="47" spans="1:13" ht="45" customHeight="1">
      <c r="A47" s="79">
        <v>452</v>
      </c>
      <c r="B47" s="130" t="s">
        <v>45</v>
      </c>
      <c r="C47" s="69">
        <v>0</v>
      </c>
      <c r="D47" s="69">
        <v>0</v>
      </c>
      <c r="E47" s="69">
        <v>0</v>
      </c>
      <c r="F47" s="69">
        <v>0</v>
      </c>
      <c r="G47" s="69">
        <v>0</v>
      </c>
      <c r="H47" s="69"/>
      <c r="I47" s="69"/>
      <c r="J47" s="69"/>
      <c r="K47" s="69"/>
      <c r="L47" s="69">
        <v>0</v>
      </c>
      <c r="M47" s="41">
        <f t="shared" si="1"/>
        <v>0</v>
      </c>
    </row>
    <row r="48" spans="1:13" ht="52.5" customHeight="1">
      <c r="A48" s="79"/>
      <c r="B48" s="137" t="s">
        <v>46</v>
      </c>
      <c r="C48" s="138">
        <v>10214502</v>
      </c>
      <c r="D48" s="138">
        <f>+D23+D28+D34+D36+D38</f>
        <v>10213011</v>
      </c>
      <c r="E48" s="138">
        <f>+E23+E28+E34+E36+E38</f>
        <v>3310511</v>
      </c>
      <c r="F48" s="138">
        <f>+F23+F28+F34+F36+F38</f>
        <v>50000</v>
      </c>
      <c r="G48" s="138">
        <f>+G23+G28+G34+G36+G38</f>
        <v>6872500</v>
      </c>
      <c r="H48" s="138">
        <f>+H23+H28+H34+H36+H38</f>
        <v>0</v>
      </c>
      <c r="I48" s="138">
        <f t="shared" ref="H48:L48" si="4">+I23+I28+I34+I36+I38</f>
        <v>30000</v>
      </c>
      <c r="J48" s="138">
        <f t="shared" si="4"/>
        <v>0</v>
      </c>
      <c r="K48" s="138">
        <f t="shared" si="4"/>
        <v>0</v>
      </c>
      <c r="L48" s="138">
        <f t="shared" si="4"/>
        <v>0</v>
      </c>
      <c r="M48" s="41">
        <f t="shared" si="1"/>
        <v>-1491</v>
      </c>
    </row>
    <row r="49" spans="1:22" ht="59.25" customHeight="1">
      <c r="A49" s="79"/>
      <c r="B49" s="137" t="s">
        <v>47</v>
      </c>
      <c r="C49" s="138">
        <v>51500</v>
      </c>
      <c r="D49" s="138">
        <f>+D39</f>
        <v>77515</v>
      </c>
      <c r="E49" s="138">
        <f>+E39</f>
        <v>51491</v>
      </c>
      <c r="F49" s="138">
        <f t="shared" ref="F49:L49" si="5">+F39</f>
        <v>0</v>
      </c>
      <c r="G49" s="138">
        <f t="shared" si="5"/>
        <v>0</v>
      </c>
      <c r="H49" s="138">
        <f t="shared" si="5"/>
        <v>0</v>
      </c>
      <c r="I49" s="138">
        <f t="shared" si="5"/>
        <v>0</v>
      </c>
      <c r="J49" s="138">
        <f t="shared" si="5"/>
        <v>0</v>
      </c>
      <c r="K49" s="138">
        <f t="shared" si="5"/>
        <v>0</v>
      </c>
      <c r="L49" s="138">
        <f t="shared" si="5"/>
        <v>26024</v>
      </c>
      <c r="M49" s="41">
        <f t="shared" si="1"/>
        <v>26015</v>
      </c>
    </row>
    <row r="50" spans="1:22" ht="37.5" customHeight="1">
      <c r="A50" s="79"/>
      <c r="B50" s="84" t="s">
        <v>63</v>
      </c>
      <c r="C50" s="69">
        <v>0</v>
      </c>
      <c r="D50" s="69">
        <f>+L50</f>
        <v>0</v>
      </c>
      <c r="E50" s="69"/>
      <c r="F50" s="69">
        <v>0</v>
      </c>
      <c r="G50" s="69">
        <v>0</v>
      </c>
      <c r="H50" s="69"/>
      <c r="I50" s="69"/>
      <c r="J50" s="69"/>
      <c r="K50" s="69"/>
      <c r="L50" s="69"/>
      <c r="M50" s="41">
        <f t="shared" si="1"/>
        <v>0</v>
      </c>
    </row>
    <row r="51" spans="1:22" ht="28.5" customHeight="1">
      <c r="A51" s="80"/>
      <c r="B51" s="81" t="s">
        <v>48</v>
      </c>
      <c r="C51" s="82">
        <f>+C48+C49+C50</f>
        <v>10266002</v>
      </c>
      <c r="D51" s="82">
        <f>+D48+D49+D50</f>
        <v>10290526</v>
      </c>
      <c r="E51" s="82">
        <f t="shared" ref="E51:L51" si="6">+E48+E49+E50</f>
        <v>3362002</v>
      </c>
      <c r="F51" s="82">
        <f t="shared" si="6"/>
        <v>50000</v>
      </c>
      <c r="G51" s="82">
        <f t="shared" si="6"/>
        <v>6872500</v>
      </c>
      <c r="H51" s="82">
        <f t="shared" si="6"/>
        <v>0</v>
      </c>
      <c r="I51" s="82">
        <f t="shared" si="6"/>
        <v>30000</v>
      </c>
      <c r="J51" s="82">
        <f t="shared" si="6"/>
        <v>0</v>
      </c>
      <c r="K51" s="82">
        <f t="shared" si="6"/>
        <v>0</v>
      </c>
      <c r="L51" s="82">
        <f t="shared" si="6"/>
        <v>26024</v>
      </c>
      <c r="M51" s="41">
        <f t="shared" si="1"/>
        <v>24524</v>
      </c>
    </row>
    <row r="52" spans="1:22" ht="17.25" customHeight="1">
      <c r="B52" s="200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</row>
    <row r="53" spans="1:22" ht="11.25" customHeight="1">
      <c r="A53" s="210" t="s">
        <v>100</v>
      </c>
      <c r="B53" s="211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158" t="s">
        <v>69</v>
      </c>
      <c r="S53" s="142"/>
      <c r="T53" s="142"/>
      <c r="U53" s="142"/>
      <c r="V53" s="142"/>
    </row>
    <row r="54" spans="1:22" ht="17.25" customHeight="1">
      <c r="B54" s="189" t="s">
        <v>98</v>
      </c>
      <c r="C54" s="212"/>
      <c r="D54" s="212"/>
      <c r="E54" s="212"/>
      <c r="F54" s="213"/>
      <c r="G54" s="213"/>
      <c r="H54" s="213"/>
      <c r="I54" s="213"/>
      <c r="J54" s="213"/>
      <c r="K54" s="213"/>
      <c r="L54" s="213"/>
      <c r="M54" s="213"/>
      <c r="N54" s="213"/>
      <c r="O54" s="213"/>
    </row>
    <row r="55" spans="1:22" ht="21" customHeight="1">
      <c r="B55" s="200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</row>
    <row r="56" spans="1:22" ht="42" customHeight="1">
      <c r="B56" s="204"/>
      <c r="C56" s="194"/>
      <c r="E56" s="60"/>
      <c r="F56" s="60"/>
      <c r="G56" s="60"/>
      <c r="L56" s="190"/>
      <c r="M56" s="190"/>
      <c r="N56" s="144"/>
    </row>
    <row r="57" spans="1:22">
      <c r="B57" s="204"/>
      <c r="C57" s="194"/>
      <c r="L57" s="190"/>
      <c r="M57" s="190"/>
      <c r="N57" s="145"/>
    </row>
    <row r="58" spans="1:22">
      <c r="C58" s="60"/>
    </row>
    <row r="59" spans="1:22">
      <c r="A59" s="191"/>
      <c r="B59" s="191"/>
      <c r="E59" s="60"/>
      <c r="F59" s="60"/>
    </row>
    <row r="61" spans="1:22" ht="3" customHeight="1"/>
    <row r="62" spans="1:22" hidden="1"/>
    <row r="63" spans="1:22" hidden="1"/>
  </sheetData>
  <mergeCells count="20">
    <mergeCell ref="L56:M56"/>
    <mergeCell ref="L57:M57"/>
    <mergeCell ref="A59:B59"/>
    <mergeCell ref="A13:D13"/>
    <mergeCell ref="A14:D14"/>
    <mergeCell ref="B52:N52"/>
    <mergeCell ref="B55:N55"/>
    <mergeCell ref="A15:D15"/>
    <mergeCell ref="B56:C56"/>
    <mergeCell ref="B57:C57"/>
    <mergeCell ref="D18:O18"/>
    <mergeCell ref="A53:M53"/>
    <mergeCell ref="B54:O54"/>
    <mergeCell ref="A12:D12"/>
    <mergeCell ref="A1:M1"/>
    <mergeCell ref="A8:D8"/>
    <mergeCell ref="A9:D9"/>
    <mergeCell ref="A10:D10"/>
    <mergeCell ref="A11:D11"/>
    <mergeCell ref="K2:L2"/>
  </mergeCells>
  <pageMargins left="0.7" right="0.7" top="0.75" bottom="0.75" header="0.3" footer="0.3"/>
  <pageSetup paperSize="9" scale="77" fitToHeight="3" orientation="landscape" r:id="rId1"/>
  <headerFooter alignWithMargins="0"/>
  <rowBreaks count="1" manualBreakCount="1">
    <brk id="37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P62"/>
  <sheetViews>
    <sheetView view="pageBreakPreview" zoomScale="60" workbookViewId="0">
      <selection activeCell="D47" sqref="D47:E47"/>
    </sheetView>
  </sheetViews>
  <sheetFormatPr defaultRowHeight="14.25"/>
  <cols>
    <col min="1" max="1" width="12" style="146" customWidth="1"/>
    <col min="2" max="2" width="27" style="140" customWidth="1"/>
    <col min="3" max="3" width="11.5703125" style="59" customWidth="1"/>
    <col min="4" max="4" width="11.5703125" style="60" customWidth="1"/>
    <col min="5" max="5" width="12.140625" style="142" customWidth="1"/>
    <col min="6" max="6" width="14.7109375" style="142" customWidth="1"/>
    <col min="7" max="7" width="10.85546875" style="60" customWidth="1"/>
    <col min="8" max="8" width="12.5703125" style="60" customWidth="1"/>
    <col min="9" max="9" width="11.42578125" style="60" customWidth="1"/>
    <col min="10" max="10" width="12.28515625" style="60" customWidth="1"/>
    <col min="11" max="11" width="11.7109375" style="60" customWidth="1"/>
    <col min="12" max="12" width="11.28515625" style="60" customWidth="1"/>
    <col min="13" max="13" width="11.7109375" style="60" customWidth="1"/>
    <col min="14" max="14" width="8" style="60" customWidth="1"/>
    <col min="15" max="15" width="10.42578125" style="60" hidden="1" customWidth="1"/>
    <col min="16" max="16" width="0.28515625" style="60" hidden="1" customWidth="1"/>
    <col min="17" max="17" width="9.140625" style="60" customWidth="1"/>
    <col min="18" max="18" width="11.5703125" style="60" customWidth="1"/>
    <col min="19" max="19" width="13.7109375" style="60" customWidth="1"/>
    <col min="20" max="20" width="11.5703125" style="60" customWidth="1"/>
    <col min="21" max="21" width="10.85546875" style="60" customWidth="1"/>
    <col min="22" max="256" width="9.140625" style="60"/>
    <col min="257" max="257" width="12" style="60" customWidth="1"/>
    <col min="258" max="258" width="27.7109375" style="60" customWidth="1"/>
    <col min="259" max="259" width="0" style="60" hidden="1" customWidth="1"/>
    <col min="260" max="260" width="20" style="60" customWidth="1"/>
    <col min="261" max="261" width="19.140625" style="60" customWidth="1"/>
    <col min="262" max="262" width="19.85546875" style="60" customWidth="1"/>
    <col min="263" max="263" width="18.140625" style="60" customWidth="1"/>
    <col min="264" max="265" width="16.7109375" style="60" customWidth="1"/>
    <col min="266" max="266" width="22" style="60" customWidth="1"/>
    <col min="267" max="267" width="20.7109375" style="60" customWidth="1"/>
    <col min="268" max="268" width="22.140625" style="60" customWidth="1"/>
    <col min="269" max="269" width="22.85546875" style="60" customWidth="1"/>
    <col min="270" max="270" width="10.42578125" style="60" customWidth="1"/>
    <col min="271" max="271" width="10.42578125" style="60" bestFit="1" customWidth="1"/>
    <col min="272" max="274" width="9.140625" style="60"/>
    <col min="275" max="275" width="9.42578125" style="60" bestFit="1" customWidth="1"/>
    <col min="276" max="276" width="10.140625" style="60" bestFit="1" customWidth="1"/>
    <col min="277" max="512" width="9.140625" style="60"/>
    <col min="513" max="513" width="12" style="60" customWidth="1"/>
    <col min="514" max="514" width="27.7109375" style="60" customWidth="1"/>
    <col min="515" max="515" width="0" style="60" hidden="1" customWidth="1"/>
    <col min="516" max="516" width="20" style="60" customWidth="1"/>
    <col min="517" max="517" width="19.140625" style="60" customWidth="1"/>
    <col min="518" max="518" width="19.85546875" style="60" customWidth="1"/>
    <col min="519" max="519" width="18.140625" style="60" customWidth="1"/>
    <col min="520" max="521" width="16.7109375" style="60" customWidth="1"/>
    <col min="522" max="522" width="22" style="60" customWidth="1"/>
    <col min="523" max="523" width="20.7109375" style="60" customWidth="1"/>
    <col min="524" max="524" width="22.140625" style="60" customWidth="1"/>
    <col min="525" max="525" width="22.85546875" style="60" customWidth="1"/>
    <col min="526" max="526" width="10.42578125" style="60" customWidth="1"/>
    <col min="527" max="527" width="10.42578125" style="60" bestFit="1" customWidth="1"/>
    <col min="528" max="530" width="9.140625" style="60"/>
    <col min="531" max="531" width="9.42578125" style="60" bestFit="1" customWidth="1"/>
    <col min="532" max="532" width="10.140625" style="60" bestFit="1" customWidth="1"/>
    <col min="533" max="768" width="9.140625" style="60"/>
    <col min="769" max="769" width="12" style="60" customWidth="1"/>
    <col min="770" max="770" width="27.7109375" style="60" customWidth="1"/>
    <col min="771" max="771" width="0" style="60" hidden="1" customWidth="1"/>
    <col min="772" max="772" width="20" style="60" customWidth="1"/>
    <col min="773" max="773" width="19.140625" style="60" customWidth="1"/>
    <col min="774" max="774" width="19.85546875" style="60" customWidth="1"/>
    <col min="775" max="775" width="18.140625" style="60" customWidth="1"/>
    <col min="776" max="777" width="16.7109375" style="60" customWidth="1"/>
    <col min="778" max="778" width="22" style="60" customWidth="1"/>
    <col min="779" max="779" width="20.7109375" style="60" customWidth="1"/>
    <col min="780" max="780" width="22.140625" style="60" customWidth="1"/>
    <col min="781" max="781" width="22.85546875" style="60" customWidth="1"/>
    <col min="782" max="782" width="10.42578125" style="60" customWidth="1"/>
    <col min="783" max="783" width="10.42578125" style="60" bestFit="1" customWidth="1"/>
    <col min="784" max="786" width="9.140625" style="60"/>
    <col min="787" max="787" width="9.42578125" style="60" bestFit="1" customWidth="1"/>
    <col min="788" max="788" width="10.140625" style="60" bestFit="1" customWidth="1"/>
    <col min="789" max="1024" width="9.140625" style="60"/>
    <col min="1025" max="1025" width="12" style="60" customWidth="1"/>
    <col min="1026" max="1026" width="27.7109375" style="60" customWidth="1"/>
    <col min="1027" max="1027" width="0" style="60" hidden="1" customWidth="1"/>
    <col min="1028" max="1028" width="20" style="60" customWidth="1"/>
    <col min="1029" max="1029" width="19.140625" style="60" customWidth="1"/>
    <col min="1030" max="1030" width="19.85546875" style="60" customWidth="1"/>
    <col min="1031" max="1031" width="18.140625" style="60" customWidth="1"/>
    <col min="1032" max="1033" width="16.7109375" style="60" customWidth="1"/>
    <col min="1034" max="1034" width="22" style="60" customWidth="1"/>
    <col min="1035" max="1035" width="20.7109375" style="60" customWidth="1"/>
    <col min="1036" max="1036" width="22.140625" style="60" customWidth="1"/>
    <col min="1037" max="1037" width="22.85546875" style="60" customWidth="1"/>
    <col min="1038" max="1038" width="10.42578125" style="60" customWidth="1"/>
    <col min="1039" max="1039" width="10.42578125" style="60" bestFit="1" customWidth="1"/>
    <col min="1040" max="1042" width="9.140625" style="60"/>
    <col min="1043" max="1043" width="9.42578125" style="60" bestFit="1" customWidth="1"/>
    <col min="1044" max="1044" width="10.140625" style="60" bestFit="1" customWidth="1"/>
    <col min="1045" max="1280" width="9.140625" style="60"/>
    <col min="1281" max="1281" width="12" style="60" customWidth="1"/>
    <col min="1282" max="1282" width="27.7109375" style="60" customWidth="1"/>
    <col min="1283" max="1283" width="0" style="60" hidden="1" customWidth="1"/>
    <col min="1284" max="1284" width="20" style="60" customWidth="1"/>
    <col min="1285" max="1285" width="19.140625" style="60" customWidth="1"/>
    <col min="1286" max="1286" width="19.85546875" style="60" customWidth="1"/>
    <col min="1287" max="1287" width="18.140625" style="60" customWidth="1"/>
    <col min="1288" max="1289" width="16.7109375" style="60" customWidth="1"/>
    <col min="1290" max="1290" width="22" style="60" customWidth="1"/>
    <col min="1291" max="1291" width="20.7109375" style="60" customWidth="1"/>
    <col min="1292" max="1292" width="22.140625" style="60" customWidth="1"/>
    <col min="1293" max="1293" width="22.85546875" style="60" customWidth="1"/>
    <col min="1294" max="1294" width="10.42578125" style="60" customWidth="1"/>
    <col min="1295" max="1295" width="10.42578125" style="60" bestFit="1" customWidth="1"/>
    <col min="1296" max="1298" width="9.140625" style="60"/>
    <col min="1299" max="1299" width="9.42578125" style="60" bestFit="1" customWidth="1"/>
    <col min="1300" max="1300" width="10.140625" style="60" bestFit="1" customWidth="1"/>
    <col min="1301" max="1536" width="9.140625" style="60"/>
    <col min="1537" max="1537" width="12" style="60" customWidth="1"/>
    <col min="1538" max="1538" width="27.7109375" style="60" customWidth="1"/>
    <col min="1539" max="1539" width="0" style="60" hidden="1" customWidth="1"/>
    <col min="1540" max="1540" width="20" style="60" customWidth="1"/>
    <col min="1541" max="1541" width="19.140625" style="60" customWidth="1"/>
    <col min="1542" max="1542" width="19.85546875" style="60" customWidth="1"/>
    <col min="1543" max="1543" width="18.140625" style="60" customWidth="1"/>
    <col min="1544" max="1545" width="16.7109375" style="60" customWidth="1"/>
    <col min="1546" max="1546" width="22" style="60" customWidth="1"/>
    <col min="1547" max="1547" width="20.7109375" style="60" customWidth="1"/>
    <col min="1548" max="1548" width="22.140625" style="60" customWidth="1"/>
    <col min="1549" max="1549" width="22.85546875" style="60" customWidth="1"/>
    <col min="1550" max="1550" width="10.42578125" style="60" customWidth="1"/>
    <col min="1551" max="1551" width="10.42578125" style="60" bestFit="1" customWidth="1"/>
    <col min="1552" max="1554" width="9.140625" style="60"/>
    <col min="1555" max="1555" width="9.42578125" style="60" bestFit="1" customWidth="1"/>
    <col min="1556" max="1556" width="10.140625" style="60" bestFit="1" customWidth="1"/>
    <col min="1557" max="1792" width="9.140625" style="60"/>
    <col min="1793" max="1793" width="12" style="60" customWidth="1"/>
    <col min="1794" max="1794" width="27.7109375" style="60" customWidth="1"/>
    <col min="1795" max="1795" width="0" style="60" hidden="1" customWidth="1"/>
    <col min="1796" max="1796" width="20" style="60" customWidth="1"/>
    <col min="1797" max="1797" width="19.140625" style="60" customWidth="1"/>
    <col min="1798" max="1798" width="19.85546875" style="60" customWidth="1"/>
    <col min="1799" max="1799" width="18.140625" style="60" customWidth="1"/>
    <col min="1800" max="1801" width="16.7109375" style="60" customWidth="1"/>
    <col min="1802" max="1802" width="22" style="60" customWidth="1"/>
    <col min="1803" max="1803" width="20.7109375" style="60" customWidth="1"/>
    <col min="1804" max="1804" width="22.140625" style="60" customWidth="1"/>
    <col min="1805" max="1805" width="22.85546875" style="60" customWidth="1"/>
    <col min="1806" max="1806" width="10.42578125" style="60" customWidth="1"/>
    <col min="1807" max="1807" width="10.42578125" style="60" bestFit="1" customWidth="1"/>
    <col min="1808" max="1810" width="9.140625" style="60"/>
    <col min="1811" max="1811" width="9.42578125" style="60" bestFit="1" customWidth="1"/>
    <col min="1812" max="1812" width="10.140625" style="60" bestFit="1" customWidth="1"/>
    <col min="1813" max="2048" width="9.140625" style="60"/>
    <col min="2049" max="2049" width="12" style="60" customWidth="1"/>
    <col min="2050" max="2050" width="27.7109375" style="60" customWidth="1"/>
    <col min="2051" max="2051" width="0" style="60" hidden="1" customWidth="1"/>
    <col min="2052" max="2052" width="20" style="60" customWidth="1"/>
    <col min="2053" max="2053" width="19.140625" style="60" customWidth="1"/>
    <col min="2054" max="2054" width="19.85546875" style="60" customWidth="1"/>
    <col min="2055" max="2055" width="18.140625" style="60" customWidth="1"/>
    <col min="2056" max="2057" width="16.7109375" style="60" customWidth="1"/>
    <col min="2058" max="2058" width="22" style="60" customWidth="1"/>
    <col min="2059" max="2059" width="20.7109375" style="60" customWidth="1"/>
    <col min="2060" max="2060" width="22.140625" style="60" customWidth="1"/>
    <col min="2061" max="2061" width="22.85546875" style="60" customWidth="1"/>
    <col min="2062" max="2062" width="10.42578125" style="60" customWidth="1"/>
    <col min="2063" max="2063" width="10.42578125" style="60" bestFit="1" customWidth="1"/>
    <col min="2064" max="2066" width="9.140625" style="60"/>
    <col min="2067" max="2067" width="9.42578125" style="60" bestFit="1" customWidth="1"/>
    <col min="2068" max="2068" width="10.140625" style="60" bestFit="1" customWidth="1"/>
    <col min="2069" max="2304" width="9.140625" style="60"/>
    <col min="2305" max="2305" width="12" style="60" customWidth="1"/>
    <col min="2306" max="2306" width="27.7109375" style="60" customWidth="1"/>
    <col min="2307" max="2307" width="0" style="60" hidden="1" customWidth="1"/>
    <col min="2308" max="2308" width="20" style="60" customWidth="1"/>
    <col min="2309" max="2309" width="19.140625" style="60" customWidth="1"/>
    <col min="2310" max="2310" width="19.85546875" style="60" customWidth="1"/>
    <col min="2311" max="2311" width="18.140625" style="60" customWidth="1"/>
    <col min="2312" max="2313" width="16.7109375" style="60" customWidth="1"/>
    <col min="2314" max="2314" width="22" style="60" customWidth="1"/>
    <col min="2315" max="2315" width="20.7109375" style="60" customWidth="1"/>
    <col min="2316" max="2316" width="22.140625" style="60" customWidth="1"/>
    <col min="2317" max="2317" width="22.85546875" style="60" customWidth="1"/>
    <col min="2318" max="2318" width="10.42578125" style="60" customWidth="1"/>
    <col min="2319" max="2319" width="10.42578125" style="60" bestFit="1" customWidth="1"/>
    <col min="2320" max="2322" width="9.140625" style="60"/>
    <col min="2323" max="2323" width="9.42578125" style="60" bestFit="1" customWidth="1"/>
    <col min="2324" max="2324" width="10.140625" style="60" bestFit="1" customWidth="1"/>
    <col min="2325" max="2560" width="9.140625" style="60"/>
    <col min="2561" max="2561" width="12" style="60" customWidth="1"/>
    <col min="2562" max="2562" width="27.7109375" style="60" customWidth="1"/>
    <col min="2563" max="2563" width="0" style="60" hidden="1" customWidth="1"/>
    <col min="2564" max="2564" width="20" style="60" customWidth="1"/>
    <col min="2565" max="2565" width="19.140625" style="60" customWidth="1"/>
    <col min="2566" max="2566" width="19.85546875" style="60" customWidth="1"/>
    <col min="2567" max="2567" width="18.140625" style="60" customWidth="1"/>
    <col min="2568" max="2569" width="16.7109375" style="60" customWidth="1"/>
    <col min="2570" max="2570" width="22" style="60" customWidth="1"/>
    <col min="2571" max="2571" width="20.7109375" style="60" customWidth="1"/>
    <col min="2572" max="2572" width="22.140625" style="60" customWidth="1"/>
    <col min="2573" max="2573" width="22.85546875" style="60" customWidth="1"/>
    <col min="2574" max="2574" width="10.42578125" style="60" customWidth="1"/>
    <col min="2575" max="2575" width="10.42578125" style="60" bestFit="1" customWidth="1"/>
    <col min="2576" max="2578" width="9.140625" style="60"/>
    <col min="2579" max="2579" width="9.42578125" style="60" bestFit="1" customWidth="1"/>
    <col min="2580" max="2580" width="10.140625" style="60" bestFit="1" customWidth="1"/>
    <col min="2581" max="2816" width="9.140625" style="60"/>
    <col min="2817" max="2817" width="12" style="60" customWidth="1"/>
    <col min="2818" max="2818" width="27.7109375" style="60" customWidth="1"/>
    <col min="2819" max="2819" width="0" style="60" hidden="1" customWidth="1"/>
    <col min="2820" max="2820" width="20" style="60" customWidth="1"/>
    <col min="2821" max="2821" width="19.140625" style="60" customWidth="1"/>
    <col min="2822" max="2822" width="19.85546875" style="60" customWidth="1"/>
    <col min="2823" max="2823" width="18.140625" style="60" customWidth="1"/>
    <col min="2824" max="2825" width="16.7109375" style="60" customWidth="1"/>
    <col min="2826" max="2826" width="22" style="60" customWidth="1"/>
    <col min="2827" max="2827" width="20.7109375" style="60" customWidth="1"/>
    <col min="2828" max="2828" width="22.140625" style="60" customWidth="1"/>
    <col min="2829" max="2829" width="22.85546875" style="60" customWidth="1"/>
    <col min="2830" max="2830" width="10.42578125" style="60" customWidth="1"/>
    <col min="2831" max="2831" width="10.42578125" style="60" bestFit="1" customWidth="1"/>
    <col min="2832" max="2834" width="9.140625" style="60"/>
    <col min="2835" max="2835" width="9.42578125" style="60" bestFit="1" customWidth="1"/>
    <col min="2836" max="2836" width="10.140625" style="60" bestFit="1" customWidth="1"/>
    <col min="2837" max="3072" width="9.140625" style="60"/>
    <col min="3073" max="3073" width="12" style="60" customWidth="1"/>
    <col min="3074" max="3074" width="27.7109375" style="60" customWidth="1"/>
    <col min="3075" max="3075" width="0" style="60" hidden="1" customWidth="1"/>
    <col min="3076" max="3076" width="20" style="60" customWidth="1"/>
    <col min="3077" max="3077" width="19.140625" style="60" customWidth="1"/>
    <col min="3078" max="3078" width="19.85546875" style="60" customWidth="1"/>
    <col min="3079" max="3079" width="18.140625" style="60" customWidth="1"/>
    <col min="3080" max="3081" width="16.7109375" style="60" customWidth="1"/>
    <col min="3082" max="3082" width="22" style="60" customWidth="1"/>
    <col min="3083" max="3083" width="20.7109375" style="60" customWidth="1"/>
    <col min="3084" max="3084" width="22.140625" style="60" customWidth="1"/>
    <col min="3085" max="3085" width="22.85546875" style="60" customWidth="1"/>
    <col min="3086" max="3086" width="10.42578125" style="60" customWidth="1"/>
    <col min="3087" max="3087" width="10.42578125" style="60" bestFit="1" customWidth="1"/>
    <col min="3088" max="3090" width="9.140625" style="60"/>
    <col min="3091" max="3091" width="9.42578125" style="60" bestFit="1" customWidth="1"/>
    <col min="3092" max="3092" width="10.140625" style="60" bestFit="1" customWidth="1"/>
    <col min="3093" max="3328" width="9.140625" style="60"/>
    <col min="3329" max="3329" width="12" style="60" customWidth="1"/>
    <col min="3330" max="3330" width="27.7109375" style="60" customWidth="1"/>
    <col min="3331" max="3331" width="0" style="60" hidden="1" customWidth="1"/>
    <col min="3332" max="3332" width="20" style="60" customWidth="1"/>
    <col min="3333" max="3333" width="19.140625" style="60" customWidth="1"/>
    <col min="3334" max="3334" width="19.85546875" style="60" customWidth="1"/>
    <col min="3335" max="3335" width="18.140625" style="60" customWidth="1"/>
    <col min="3336" max="3337" width="16.7109375" style="60" customWidth="1"/>
    <col min="3338" max="3338" width="22" style="60" customWidth="1"/>
    <col min="3339" max="3339" width="20.7109375" style="60" customWidth="1"/>
    <col min="3340" max="3340" width="22.140625" style="60" customWidth="1"/>
    <col min="3341" max="3341" width="22.85546875" style="60" customWidth="1"/>
    <col min="3342" max="3342" width="10.42578125" style="60" customWidth="1"/>
    <col min="3343" max="3343" width="10.42578125" style="60" bestFit="1" customWidth="1"/>
    <col min="3344" max="3346" width="9.140625" style="60"/>
    <col min="3347" max="3347" width="9.42578125" style="60" bestFit="1" customWidth="1"/>
    <col min="3348" max="3348" width="10.140625" style="60" bestFit="1" customWidth="1"/>
    <col min="3349" max="3584" width="9.140625" style="60"/>
    <col min="3585" max="3585" width="12" style="60" customWidth="1"/>
    <col min="3586" max="3586" width="27.7109375" style="60" customWidth="1"/>
    <col min="3587" max="3587" width="0" style="60" hidden="1" customWidth="1"/>
    <col min="3588" max="3588" width="20" style="60" customWidth="1"/>
    <col min="3589" max="3589" width="19.140625" style="60" customWidth="1"/>
    <col min="3590" max="3590" width="19.85546875" style="60" customWidth="1"/>
    <col min="3591" max="3591" width="18.140625" style="60" customWidth="1"/>
    <col min="3592" max="3593" width="16.7109375" style="60" customWidth="1"/>
    <col min="3594" max="3594" width="22" style="60" customWidth="1"/>
    <col min="3595" max="3595" width="20.7109375" style="60" customWidth="1"/>
    <col min="3596" max="3596" width="22.140625" style="60" customWidth="1"/>
    <col min="3597" max="3597" width="22.85546875" style="60" customWidth="1"/>
    <col min="3598" max="3598" width="10.42578125" style="60" customWidth="1"/>
    <col min="3599" max="3599" width="10.42578125" style="60" bestFit="1" customWidth="1"/>
    <col min="3600" max="3602" width="9.140625" style="60"/>
    <col min="3603" max="3603" width="9.42578125" style="60" bestFit="1" customWidth="1"/>
    <col min="3604" max="3604" width="10.140625" style="60" bestFit="1" customWidth="1"/>
    <col min="3605" max="3840" width="9.140625" style="60"/>
    <col min="3841" max="3841" width="12" style="60" customWidth="1"/>
    <col min="3842" max="3842" width="27.7109375" style="60" customWidth="1"/>
    <col min="3843" max="3843" width="0" style="60" hidden="1" customWidth="1"/>
    <col min="3844" max="3844" width="20" style="60" customWidth="1"/>
    <col min="3845" max="3845" width="19.140625" style="60" customWidth="1"/>
    <col min="3846" max="3846" width="19.85546875" style="60" customWidth="1"/>
    <col min="3847" max="3847" width="18.140625" style="60" customWidth="1"/>
    <col min="3848" max="3849" width="16.7109375" style="60" customWidth="1"/>
    <col min="3850" max="3850" width="22" style="60" customWidth="1"/>
    <col min="3851" max="3851" width="20.7109375" style="60" customWidth="1"/>
    <col min="3852" max="3852" width="22.140625" style="60" customWidth="1"/>
    <col min="3853" max="3853" width="22.85546875" style="60" customWidth="1"/>
    <col min="3854" max="3854" width="10.42578125" style="60" customWidth="1"/>
    <col min="3855" max="3855" width="10.42578125" style="60" bestFit="1" customWidth="1"/>
    <col min="3856" max="3858" width="9.140625" style="60"/>
    <col min="3859" max="3859" width="9.42578125" style="60" bestFit="1" customWidth="1"/>
    <col min="3860" max="3860" width="10.140625" style="60" bestFit="1" customWidth="1"/>
    <col min="3861" max="4096" width="9.140625" style="60"/>
    <col min="4097" max="4097" width="12" style="60" customWidth="1"/>
    <col min="4098" max="4098" width="27.7109375" style="60" customWidth="1"/>
    <col min="4099" max="4099" width="0" style="60" hidden="1" customWidth="1"/>
    <col min="4100" max="4100" width="20" style="60" customWidth="1"/>
    <col min="4101" max="4101" width="19.140625" style="60" customWidth="1"/>
    <col min="4102" max="4102" width="19.85546875" style="60" customWidth="1"/>
    <col min="4103" max="4103" width="18.140625" style="60" customWidth="1"/>
    <col min="4104" max="4105" width="16.7109375" style="60" customWidth="1"/>
    <col min="4106" max="4106" width="22" style="60" customWidth="1"/>
    <col min="4107" max="4107" width="20.7109375" style="60" customWidth="1"/>
    <col min="4108" max="4108" width="22.140625" style="60" customWidth="1"/>
    <col min="4109" max="4109" width="22.85546875" style="60" customWidth="1"/>
    <col min="4110" max="4110" width="10.42578125" style="60" customWidth="1"/>
    <col min="4111" max="4111" width="10.42578125" style="60" bestFit="1" customWidth="1"/>
    <col min="4112" max="4114" width="9.140625" style="60"/>
    <col min="4115" max="4115" width="9.42578125" style="60" bestFit="1" customWidth="1"/>
    <col min="4116" max="4116" width="10.140625" style="60" bestFit="1" customWidth="1"/>
    <col min="4117" max="4352" width="9.140625" style="60"/>
    <col min="4353" max="4353" width="12" style="60" customWidth="1"/>
    <col min="4354" max="4354" width="27.7109375" style="60" customWidth="1"/>
    <col min="4355" max="4355" width="0" style="60" hidden="1" customWidth="1"/>
    <col min="4356" max="4356" width="20" style="60" customWidth="1"/>
    <col min="4357" max="4357" width="19.140625" style="60" customWidth="1"/>
    <col min="4358" max="4358" width="19.85546875" style="60" customWidth="1"/>
    <col min="4359" max="4359" width="18.140625" style="60" customWidth="1"/>
    <col min="4360" max="4361" width="16.7109375" style="60" customWidth="1"/>
    <col min="4362" max="4362" width="22" style="60" customWidth="1"/>
    <col min="4363" max="4363" width="20.7109375" style="60" customWidth="1"/>
    <col min="4364" max="4364" width="22.140625" style="60" customWidth="1"/>
    <col min="4365" max="4365" width="22.85546875" style="60" customWidth="1"/>
    <col min="4366" max="4366" width="10.42578125" style="60" customWidth="1"/>
    <col min="4367" max="4367" width="10.42578125" style="60" bestFit="1" customWidth="1"/>
    <col min="4368" max="4370" width="9.140625" style="60"/>
    <col min="4371" max="4371" width="9.42578125" style="60" bestFit="1" customWidth="1"/>
    <col min="4372" max="4372" width="10.140625" style="60" bestFit="1" customWidth="1"/>
    <col min="4373" max="4608" width="9.140625" style="60"/>
    <col min="4609" max="4609" width="12" style="60" customWidth="1"/>
    <col min="4610" max="4610" width="27.7109375" style="60" customWidth="1"/>
    <col min="4611" max="4611" width="0" style="60" hidden="1" customWidth="1"/>
    <col min="4612" max="4612" width="20" style="60" customWidth="1"/>
    <col min="4613" max="4613" width="19.140625" style="60" customWidth="1"/>
    <col min="4614" max="4614" width="19.85546875" style="60" customWidth="1"/>
    <col min="4615" max="4615" width="18.140625" style="60" customWidth="1"/>
    <col min="4616" max="4617" width="16.7109375" style="60" customWidth="1"/>
    <col min="4618" max="4618" width="22" style="60" customWidth="1"/>
    <col min="4619" max="4619" width="20.7109375" style="60" customWidth="1"/>
    <col min="4620" max="4620" width="22.140625" style="60" customWidth="1"/>
    <col min="4621" max="4621" width="22.85546875" style="60" customWidth="1"/>
    <col min="4622" max="4622" width="10.42578125" style="60" customWidth="1"/>
    <col min="4623" max="4623" width="10.42578125" style="60" bestFit="1" customWidth="1"/>
    <col min="4624" max="4626" width="9.140625" style="60"/>
    <col min="4627" max="4627" width="9.42578125" style="60" bestFit="1" customWidth="1"/>
    <col min="4628" max="4628" width="10.140625" style="60" bestFit="1" customWidth="1"/>
    <col min="4629" max="4864" width="9.140625" style="60"/>
    <col min="4865" max="4865" width="12" style="60" customWidth="1"/>
    <col min="4866" max="4866" width="27.7109375" style="60" customWidth="1"/>
    <col min="4867" max="4867" width="0" style="60" hidden="1" customWidth="1"/>
    <col min="4868" max="4868" width="20" style="60" customWidth="1"/>
    <col min="4869" max="4869" width="19.140625" style="60" customWidth="1"/>
    <col min="4870" max="4870" width="19.85546875" style="60" customWidth="1"/>
    <col min="4871" max="4871" width="18.140625" style="60" customWidth="1"/>
    <col min="4872" max="4873" width="16.7109375" style="60" customWidth="1"/>
    <col min="4874" max="4874" width="22" style="60" customWidth="1"/>
    <col min="4875" max="4875" width="20.7109375" style="60" customWidth="1"/>
    <col min="4876" max="4876" width="22.140625" style="60" customWidth="1"/>
    <col min="4877" max="4877" width="22.85546875" style="60" customWidth="1"/>
    <col min="4878" max="4878" width="10.42578125" style="60" customWidth="1"/>
    <col min="4879" max="4879" width="10.42578125" style="60" bestFit="1" customWidth="1"/>
    <col min="4880" max="4882" width="9.140625" style="60"/>
    <col min="4883" max="4883" width="9.42578125" style="60" bestFit="1" customWidth="1"/>
    <col min="4884" max="4884" width="10.140625" style="60" bestFit="1" customWidth="1"/>
    <col min="4885" max="5120" width="9.140625" style="60"/>
    <col min="5121" max="5121" width="12" style="60" customWidth="1"/>
    <col min="5122" max="5122" width="27.7109375" style="60" customWidth="1"/>
    <col min="5123" max="5123" width="0" style="60" hidden="1" customWidth="1"/>
    <col min="5124" max="5124" width="20" style="60" customWidth="1"/>
    <col min="5125" max="5125" width="19.140625" style="60" customWidth="1"/>
    <col min="5126" max="5126" width="19.85546875" style="60" customWidth="1"/>
    <col min="5127" max="5127" width="18.140625" style="60" customWidth="1"/>
    <col min="5128" max="5129" width="16.7109375" style="60" customWidth="1"/>
    <col min="5130" max="5130" width="22" style="60" customWidth="1"/>
    <col min="5131" max="5131" width="20.7109375" style="60" customWidth="1"/>
    <col min="5132" max="5132" width="22.140625" style="60" customWidth="1"/>
    <col min="5133" max="5133" width="22.85546875" style="60" customWidth="1"/>
    <col min="5134" max="5134" width="10.42578125" style="60" customWidth="1"/>
    <col min="5135" max="5135" width="10.42578125" style="60" bestFit="1" customWidth="1"/>
    <col min="5136" max="5138" width="9.140625" style="60"/>
    <col min="5139" max="5139" width="9.42578125" style="60" bestFit="1" customWidth="1"/>
    <col min="5140" max="5140" width="10.140625" style="60" bestFit="1" customWidth="1"/>
    <col min="5141" max="5376" width="9.140625" style="60"/>
    <col min="5377" max="5377" width="12" style="60" customWidth="1"/>
    <col min="5378" max="5378" width="27.7109375" style="60" customWidth="1"/>
    <col min="5379" max="5379" width="0" style="60" hidden="1" customWidth="1"/>
    <col min="5380" max="5380" width="20" style="60" customWidth="1"/>
    <col min="5381" max="5381" width="19.140625" style="60" customWidth="1"/>
    <col min="5382" max="5382" width="19.85546875" style="60" customWidth="1"/>
    <col min="5383" max="5383" width="18.140625" style="60" customWidth="1"/>
    <col min="5384" max="5385" width="16.7109375" style="60" customWidth="1"/>
    <col min="5386" max="5386" width="22" style="60" customWidth="1"/>
    <col min="5387" max="5387" width="20.7109375" style="60" customWidth="1"/>
    <col min="5388" max="5388" width="22.140625" style="60" customWidth="1"/>
    <col min="5389" max="5389" width="22.85546875" style="60" customWidth="1"/>
    <col min="5390" max="5390" width="10.42578125" style="60" customWidth="1"/>
    <col min="5391" max="5391" width="10.42578125" style="60" bestFit="1" customWidth="1"/>
    <col min="5392" max="5394" width="9.140625" style="60"/>
    <col min="5395" max="5395" width="9.42578125" style="60" bestFit="1" customWidth="1"/>
    <col min="5396" max="5396" width="10.140625" style="60" bestFit="1" customWidth="1"/>
    <col min="5397" max="5632" width="9.140625" style="60"/>
    <col min="5633" max="5633" width="12" style="60" customWidth="1"/>
    <col min="5634" max="5634" width="27.7109375" style="60" customWidth="1"/>
    <col min="5635" max="5635" width="0" style="60" hidden="1" customWidth="1"/>
    <col min="5636" max="5636" width="20" style="60" customWidth="1"/>
    <col min="5637" max="5637" width="19.140625" style="60" customWidth="1"/>
    <col min="5638" max="5638" width="19.85546875" style="60" customWidth="1"/>
    <col min="5639" max="5639" width="18.140625" style="60" customWidth="1"/>
    <col min="5640" max="5641" width="16.7109375" style="60" customWidth="1"/>
    <col min="5642" max="5642" width="22" style="60" customWidth="1"/>
    <col min="5643" max="5643" width="20.7109375" style="60" customWidth="1"/>
    <col min="5644" max="5644" width="22.140625" style="60" customWidth="1"/>
    <col min="5645" max="5645" width="22.85546875" style="60" customWidth="1"/>
    <col min="5646" max="5646" width="10.42578125" style="60" customWidth="1"/>
    <col min="5647" max="5647" width="10.42578125" style="60" bestFit="1" customWidth="1"/>
    <col min="5648" max="5650" width="9.140625" style="60"/>
    <col min="5651" max="5651" width="9.42578125" style="60" bestFit="1" customWidth="1"/>
    <col min="5652" max="5652" width="10.140625" style="60" bestFit="1" customWidth="1"/>
    <col min="5653" max="5888" width="9.140625" style="60"/>
    <col min="5889" max="5889" width="12" style="60" customWidth="1"/>
    <col min="5890" max="5890" width="27.7109375" style="60" customWidth="1"/>
    <col min="5891" max="5891" width="0" style="60" hidden="1" customWidth="1"/>
    <col min="5892" max="5892" width="20" style="60" customWidth="1"/>
    <col min="5893" max="5893" width="19.140625" style="60" customWidth="1"/>
    <col min="5894" max="5894" width="19.85546875" style="60" customWidth="1"/>
    <col min="5895" max="5895" width="18.140625" style="60" customWidth="1"/>
    <col min="5896" max="5897" width="16.7109375" style="60" customWidth="1"/>
    <col min="5898" max="5898" width="22" style="60" customWidth="1"/>
    <col min="5899" max="5899" width="20.7109375" style="60" customWidth="1"/>
    <col min="5900" max="5900" width="22.140625" style="60" customWidth="1"/>
    <col min="5901" max="5901" width="22.85546875" style="60" customWidth="1"/>
    <col min="5902" max="5902" width="10.42578125" style="60" customWidth="1"/>
    <col min="5903" max="5903" width="10.42578125" style="60" bestFit="1" customWidth="1"/>
    <col min="5904" max="5906" width="9.140625" style="60"/>
    <col min="5907" max="5907" width="9.42578125" style="60" bestFit="1" customWidth="1"/>
    <col min="5908" max="5908" width="10.140625" style="60" bestFit="1" customWidth="1"/>
    <col min="5909" max="6144" width="9.140625" style="60"/>
    <col min="6145" max="6145" width="12" style="60" customWidth="1"/>
    <col min="6146" max="6146" width="27.7109375" style="60" customWidth="1"/>
    <col min="6147" max="6147" width="0" style="60" hidden="1" customWidth="1"/>
    <col min="6148" max="6148" width="20" style="60" customWidth="1"/>
    <col min="6149" max="6149" width="19.140625" style="60" customWidth="1"/>
    <col min="6150" max="6150" width="19.85546875" style="60" customWidth="1"/>
    <col min="6151" max="6151" width="18.140625" style="60" customWidth="1"/>
    <col min="6152" max="6153" width="16.7109375" style="60" customWidth="1"/>
    <col min="6154" max="6154" width="22" style="60" customWidth="1"/>
    <col min="6155" max="6155" width="20.7109375" style="60" customWidth="1"/>
    <col min="6156" max="6156" width="22.140625" style="60" customWidth="1"/>
    <col min="6157" max="6157" width="22.85546875" style="60" customWidth="1"/>
    <col min="6158" max="6158" width="10.42578125" style="60" customWidth="1"/>
    <col min="6159" max="6159" width="10.42578125" style="60" bestFit="1" customWidth="1"/>
    <col min="6160" max="6162" width="9.140625" style="60"/>
    <col min="6163" max="6163" width="9.42578125" style="60" bestFit="1" customWidth="1"/>
    <col min="6164" max="6164" width="10.140625" style="60" bestFit="1" customWidth="1"/>
    <col min="6165" max="6400" width="9.140625" style="60"/>
    <col min="6401" max="6401" width="12" style="60" customWidth="1"/>
    <col min="6402" max="6402" width="27.7109375" style="60" customWidth="1"/>
    <col min="6403" max="6403" width="0" style="60" hidden="1" customWidth="1"/>
    <col min="6404" max="6404" width="20" style="60" customWidth="1"/>
    <col min="6405" max="6405" width="19.140625" style="60" customWidth="1"/>
    <col min="6406" max="6406" width="19.85546875" style="60" customWidth="1"/>
    <col min="6407" max="6407" width="18.140625" style="60" customWidth="1"/>
    <col min="6408" max="6409" width="16.7109375" style="60" customWidth="1"/>
    <col min="6410" max="6410" width="22" style="60" customWidth="1"/>
    <col min="6411" max="6411" width="20.7109375" style="60" customWidth="1"/>
    <col min="6412" max="6412" width="22.140625" style="60" customWidth="1"/>
    <col min="6413" max="6413" width="22.85546875" style="60" customWidth="1"/>
    <col min="6414" max="6414" width="10.42578125" style="60" customWidth="1"/>
    <col min="6415" max="6415" width="10.42578125" style="60" bestFit="1" customWidth="1"/>
    <col min="6416" max="6418" width="9.140625" style="60"/>
    <col min="6419" max="6419" width="9.42578125" style="60" bestFit="1" customWidth="1"/>
    <col min="6420" max="6420" width="10.140625" style="60" bestFit="1" customWidth="1"/>
    <col min="6421" max="6656" width="9.140625" style="60"/>
    <col min="6657" max="6657" width="12" style="60" customWidth="1"/>
    <col min="6658" max="6658" width="27.7109375" style="60" customWidth="1"/>
    <col min="6659" max="6659" width="0" style="60" hidden="1" customWidth="1"/>
    <col min="6660" max="6660" width="20" style="60" customWidth="1"/>
    <col min="6661" max="6661" width="19.140625" style="60" customWidth="1"/>
    <col min="6662" max="6662" width="19.85546875" style="60" customWidth="1"/>
    <col min="6663" max="6663" width="18.140625" style="60" customWidth="1"/>
    <col min="6664" max="6665" width="16.7109375" style="60" customWidth="1"/>
    <col min="6666" max="6666" width="22" style="60" customWidth="1"/>
    <col min="6667" max="6667" width="20.7109375" style="60" customWidth="1"/>
    <col min="6668" max="6668" width="22.140625" style="60" customWidth="1"/>
    <col min="6669" max="6669" width="22.85546875" style="60" customWidth="1"/>
    <col min="6670" max="6670" width="10.42578125" style="60" customWidth="1"/>
    <col min="6671" max="6671" width="10.42578125" style="60" bestFit="1" customWidth="1"/>
    <col min="6672" max="6674" width="9.140625" style="60"/>
    <col min="6675" max="6675" width="9.42578125" style="60" bestFit="1" customWidth="1"/>
    <col min="6676" max="6676" width="10.140625" style="60" bestFit="1" customWidth="1"/>
    <col min="6677" max="6912" width="9.140625" style="60"/>
    <col min="6913" max="6913" width="12" style="60" customWidth="1"/>
    <col min="6914" max="6914" width="27.7109375" style="60" customWidth="1"/>
    <col min="6915" max="6915" width="0" style="60" hidden="1" customWidth="1"/>
    <col min="6916" max="6916" width="20" style="60" customWidth="1"/>
    <col min="6917" max="6917" width="19.140625" style="60" customWidth="1"/>
    <col min="6918" max="6918" width="19.85546875" style="60" customWidth="1"/>
    <col min="6919" max="6919" width="18.140625" style="60" customWidth="1"/>
    <col min="6920" max="6921" width="16.7109375" style="60" customWidth="1"/>
    <col min="6922" max="6922" width="22" style="60" customWidth="1"/>
    <col min="6923" max="6923" width="20.7109375" style="60" customWidth="1"/>
    <col min="6924" max="6924" width="22.140625" style="60" customWidth="1"/>
    <col min="6925" max="6925" width="22.85546875" style="60" customWidth="1"/>
    <col min="6926" max="6926" width="10.42578125" style="60" customWidth="1"/>
    <col min="6927" max="6927" width="10.42578125" style="60" bestFit="1" customWidth="1"/>
    <col min="6928" max="6930" width="9.140625" style="60"/>
    <col min="6931" max="6931" width="9.42578125" style="60" bestFit="1" customWidth="1"/>
    <col min="6932" max="6932" width="10.140625" style="60" bestFit="1" customWidth="1"/>
    <col min="6933" max="7168" width="9.140625" style="60"/>
    <col min="7169" max="7169" width="12" style="60" customWidth="1"/>
    <col min="7170" max="7170" width="27.7109375" style="60" customWidth="1"/>
    <col min="7171" max="7171" width="0" style="60" hidden="1" customWidth="1"/>
    <col min="7172" max="7172" width="20" style="60" customWidth="1"/>
    <col min="7173" max="7173" width="19.140625" style="60" customWidth="1"/>
    <col min="7174" max="7174" width="19.85546875" style="60" customWidth="1"/>
    <col min="7175" max="7175" width="18.140625" style="60" customWidth="1"/>
    <col min="7176" max="7177" width="16.7109375" style="60" customWidth="1"/>
    <col min="7178" max="7178" width="22" style="60" customWidth="1"/>
    <col min="7179" max="7179" width="20.7109375" style="60" customWidth="1"/>
    <col min="7180" max="7180" width="22.140625" style="60" customWidth="1"/>
    <col min="7181" max="7181" width="22.85546875" style="60" customWidth="1"/>
    <col min="7182" max="7182" width="10.42578125" style="60" customWidth="1"/>
    <col min="7183" max="7183" width="10.42578125" style="60" bestFit="1" customWidth="1"/>
    <col min="7184" max="7186" width="9.140625" style="60"/>
    <col min="7187" max="7187" width="9.42578125" style="60" bestFit="1" customWidth="1"/>
    <col min="7188" max="7188" width="10.140625" style="60" bestFit="1" customWidth="1"/>
    <col min="7189" max="7424" width="9.140625" style="60"/>
    <col min="7425" max="7425" width="12" style="60" customWidth="1"/>
    <col min="7426" max="7426" width="27.7109375" style="60" customWidth="1"/>
    <col min="7427" max="7427" width="0" style="60" hidden="1" customWidth="1"/>
    <col min="7428" max="7428" width="20" style="60" customWidth="1"/>
    <col min="7429" max="7429" width="19.140625" style="60" customWidth="1"/>
    <col min="7430" max="7430" width="19.85546875" style="60" customWidth="1"/>
    <col min="7431" max="7431" width="18.140625" style="60" customWidth="1"/>
    <col min="7432" max="7433" width="16.7109375" style="60" customWidth="1"/>
    <col min="7434" max="7434" width="22" style="60" customWidth="1"/>
    <col min="7435" max="7435" width="20.7109375" style="60" customWidth="1"/>
    <col min="7436" max="7436" width="22.140625" style="60" customWidth="1"/>
    <col min="7437" max="7437" width="22.85546875" style="60" customWidth="1"/>
    <col min="7438" max="7438" width="10.42578125" style="60" customWidth="1"/>
    <col min="7439" max="7439" width="10.42578125" style="60" bestFit="1" customWidth="1"/>
    <col min="7440" max="7442" width="9.140625" style="60"/>
    <col min="7443" max="7443" width="9.42578125" style="60" bestFit="1" customWidth="1"/>
    <col min="7444" max="7444" width="10.140625" style="60" bestFit="1" customWidth="1"/>
    <col min="7445" max="7680" width="9.140625" style="60"/>
    <col min="7681" max="7681" width="12" style="60" customWidth="1"/>
    <col min="7682" max="7682" width="27.7109375" style="60" customWidth="1"/>
    <col min="7683" max="7683" width="0" style="60" hidden="1" customWidth="1"/>
    <col min="7684" max="7684" width="20" style="60" customWidth="1"/>
    <col min="7685" max="7685" width="19.140625" style="60" customWidth="1"/>
    <col min="7686" max="7686" width="19.85546875" style="60" customWidth="1"/>
    <col min="7687" max="7687" width="18.140625" style="60" customWidth="1"/>
    <col min="7688" max="7689" width="16.7109375" style="60" customWidth="1"/>
    <col min="7690" max="7690" width="22" style="60" customWidth="1"/>
    <col min="7691" max="7691" width="20.7109375" style="60" customWidth="1"/>
    <col min="7692" max="7692" width="22.140625" style="60" customWidth="1"/>
    <col min="7693" max="7693" width="22.85546875" style="60" customWidth="1"/>
    <col min="7694" max="7694" width="10.42578125" style="60" customWidth="1"/>
    <col min="7695" max="7695" width="10.42578125" style="60" bestFit="1" customWidth="1"/>
    <col min="7696" max="7698" width="9.140625" style="60"/>
    <col min="7699" max="7699" width="9.42578125" style="60" bestFit="1" customWidth="1"/>
    <col min="7700" max="7700" width="10.140625" style="60" bestFit="1" customWidth="1"/>
    <col min="7701" max="7936" width="9.140625" style="60"/>
    <col min="7937" max="7937" width="12" style="60" customWidth="1"/>
    <col min="7938" max="7938" width="27.7109375" style="60" customWidth="1"/>
    <col min="7939" max="7939" width="0" style="60" hidden="1" customWidth="1"/>
    <col min="7940" max="7940" width="20" style="60" customWidth="1"/>
    <col min="7941" max="7941" width="19.140625" style="60" customWidth="1"/>
    <col min="7942" max="7942" width="19.85546875" style="60" customWidth="1"/>
    <col min="7943" max="7943" width="18.140625" style="60" customWidth="1"/>
    <col min="7944" max="7945" width="16.7109375" style="60" customWidth="1"/>
    <col min="7946" max="7946" width="22" style="60" customWidth="1"/>
    <col min="7947" max="7947" width="20.7109375" style="60" customWidth="1"/>
    <col min="7948" max="7948" width="22.140625" style="60" customWidth="1"/>
    <col min="7949" max="7949" width="22.85546875" style="60" customWidth="1"/>
    <col min="7950" max="7950" width="10.42578125" style="60" customWidth="1"/>
    <col min="7951" max="7951" width="10.42578125" style="60" bestFit="1" customWidth="1"/>
    <col min="7952" max="7954" width="9.140625" style="60"/>
    <col min="7955" max="7955" width="9.42578125" style="60" bestFit="1" customWidth="1"/>
    <col min="7956" max="7956" width="10.140625" style="60" bestFit="1" customWidth="1"/>
    <col min="7957" max="8192" width="9.140625" style="60"/>
    <col min="8193" max="8193" width="12" style="60" customWidth="1"/>
    <col min="8194" max="8194" width="27.7109375" style="60" customWidth="1"/>
    <col min="8195" max="8195" width="0" style="60" hidden="1" customWidth="1"/>
    <col min="8196" max="8196" width="20" style="60" customWidth="1"/>
    <col min="8197" max="8197" width="19.140625" style="60" customWidth="1"/>
    <col min="8198" max="8198" width="19.85546875" style="60" customWidth="1"/>
    <col min="8199" max="8199" width="18.140625" style="60" customWidth="1"/>
    <col min="8200" max="8201" width="16.7109375" style="60" customWidth="1"/>
    <col min="8202" max="8202" width="22" style="60" customWidth="1"/>
    <col min="8203" max="8203" width="20.7109375" style="60" customWidth="1"/>
    <col min="8204" max="8204" width="22.140625" style="60" customWidth="1"/>
    <col min="8205" max="8205" width="22.85546875" style="60" customWidth="1"/>
    <col min="8206" max="8206" width="10.42578125" style="60" customWidth="1"/>
    <col min="8207" max="8207" width="10.42578125" style="60" bestFit="1" customWidth="1"/>
    <col min="8208" max="8210" width="9.140625" style="60"/>
    <col min="8211" max="8211" width="9.42578125" style="60" bestFit="1" customWidth="1"/>
    <col min="8212" max="8212" width="10.140625" style="60" bestFit="1" customWidth="1"/>
    <col min="8213" max="8448" width="9.140625" style="60"/>
    <col min="8449" max="8449" width="12" style="60" customWidth="1"/>
    <col min="8450" max="8450" width="27.7109375" style="60" customWidth="1"/>
    <col min="8451" max="8451" width="0" style="60" hidden="1" customWidth="1"/>
    <col min="8452" max="8452" width="20" style="60" customWidth="1"/>
    <col min="8453" max="8453" width="19.140625" style="60" customWidth="1"/>
    <col min="8454" max="8454" width="19.85546875" style="60" customWidth="1"/>
    <col min="8455" max="8455" width="18.140625" style="60" customWidth="1"/>
    <col min="8456" max="8457" width="16.7109375" style="60" customWidth="1"/>
    <col min="8458" max="8458" width="22" style="60" customWidth="1"/>
    <col min="8459" max="8459" width="20.7109375" style="60" customWidth="1"/>
    <col min="8460" max="8460" width="22.140625" style="60" customWidth="1"/>
    <col min="8461" max="8461" width="22.85546875" style="60" customWidth="1"/>
    <col min="8462" max="8462" width="10.42578125" style="60" customWidth="1"/>
    <col min="8463" max="8463" width="10.42578125" style="60" bestFit="1" customWidth="1"/>
    <col min="8464" max="8466" width="9.140625" style="60"/>
    <col min="8467" max="8467" width="9.42578125" style="60" bestFit="1" customWidth="1"/>
    <col min="8468" max="8468" width="10.140625" style="60" bestFit="1" customWidth="1"/>
    <col min="8469" max="8704" width="9.140625" style="60"/>
    <col min="8705" max="8705" width="12" style="60" customWidth="1"/>
    <col min="8706" max="8706" width="27.7109375" style="60" customWidth="1"/>
    <col min="8707" max="8707" width="0" style="60" hidden="1" customWidth="1"/>
    <col min="8708" max="8708" width="20" style="60" customWidth="1"/>
    <col min="8709" max="8709" width="19.140625" style="60" customWidth="1"/>
    <col min="8710" max="8710" width="19.85546875" style="60" customWidth="1"/>
    <col min="8711" max="8711" width="18.140625" style="60" customWidth="1"/>
    <col min="8712" max="8713" width="16.7109375" style="60" customWidth="1"/>
    <col min="8714" max="8714" width="22" style="60" customWidth="1"/>
    <col min="8715" max="8715" width="20.7109375" style="60" customWidth="1"/>
    <col min="8716" max="8716" width="22.140625" style="60" customWidth="1"/>
    <col min="8717" max="8717" width="22.85546875" style="60" customWidth="1"/>
    <col min="8718" max="8718" width="10.42578125" style="60" customWidth="1"/>
    <col min="8719" max="8719" width="10.42578125" style="60" bestFit="1" customWidth="1"/>
    <col min="8720" max="8722" width="9.140625" style="60"/>
    <col min="8723" max="8723" width="9.42578125" style="60" bestFit="1" customWidth="1"/>
    <col min="8724" max="8724" width="10.140625" style="60" bestFit="1" customWidth="1"/>
    <col min="8725" max="8960" width="9.140625" style="60"/>
    <col min="8961" max="8961" width="12" style="60" customWidth="1"/>
    <col min="8962" max="8962" width="27.7109375" style="60" customWidth="1"/>
    <col min="8963" max="8963" width="0" style="60" hidden="1" customWidth="1"/>
    <col min="8964" max="8964" width="20" style="60" customWidth="1"/>
    <col min="8965" max="8965" width="19.140625" style="60" customWidth="1"/>
    <col min="8966" max="8966" width="19.85546875" style="60" customWidth="1"/>
    <col min="8967" max="8967" width="18.140625" style="60" customWidth="1"/>
    <col min="8968" max="8969" width="16.7109375" style="60" customWidth="1"/>
    <col min="8970" max="8970" width="22" style="60" customWidth="1"/>
    <col min="8971" max="8971" width="20.7109375" style="60" customWidth="1"/>
    <col min="8972" max="8972" width="22.140625" style="60" customWidth="1"/>
    <col min="8973" max="8973" width="22.85546875" style="60" customWidth="1"/>
    <col min="8974" max="8974" width="10.42578125" style="60" customWidth="1"/>
    <col min="8975" max="8975" width="10.42578125" style="60" bestFit="1" customWidth="1"/>
    <col min="8976" max="8978" width="9.140625" style="60"/>
    <col min="8979" max="8979" width="9.42578125" style="60" bestFit="1" customWidth="1"/>
    <col min="8980" max="8980" width="10.140625" style="60" bestFit="1" customWidth="1"/>
    <col min="8981" max="9216" width="9.140625" style="60"/>
    <col min="9217" max="9217" width="12" style="60" customWidth="1"/>
    <col min="9218" max="9218" width="27.7109375" style="60" customWidth="1"/>
    <col min="9219" max="9219" width="0" style="60" hidden="1" customWidth="1"/>
    <col min="9220" max="9220" width="20" style="60" customWidth="1"/>
    <col min="9221" max="9221" width="19.140625" style="60" customWidth="1"/>
    <col min="9222" max="9222" width="19.85546875" style="60" customWidth="1"/>
    <col min="9223" max="9223" width="18.140625" style="60" customWidth="1"/>
    <col min="9224" max="9225" width="16.7109375" style="60" customWidth="1"/>
    <col min="9226" max="9226" width="22" style="60" customWidth="1"/>
    <col min="9227" max="9227" width="20.7109375" style="60" customWidth="1"/>
    <col min="9228" max="9228" width="22.140625" style="60" customWidth="1"/>
    <col min="9229" max="9229" width="22.85546875" style="60" customWidth="1"/>
    <col min="9230" max="9230" width="10.42578125" style="60" customWidth="1"/>
    <col min="9231" max="9231" width="10.42578125" style="60" bestFit="1" customWidth="1"/>
    <col min="9232" max="9234" width="9.140625" style="60"/>
    <col min="9235" max="9235" width="9.42578125" style="60" bestFit="1" customWidth="1"/>
    <col min="9236" max="9236" width="10.140625" style="60" bestFit="1" customWidth="1"/>
    <col min="9237" max="9472" width="9.140625" style="60"/>
    <col min="9473" max="9473" width="12" style="60" customWidth="1"/>
    <col min="9474" max="9474" width="27.7109375" style="60" customWidth="1"/>
    <col min="9475" max="9475" width="0" style="60" hidden="1" customWidth="1"/>
    <col min="9476" max="9476" width="20" style="60" customWidth="1"/>
    <col min="9477" max="9477" width="19.140625" style="60" customWidth="1"/>
    <col min="9478" max="9478" width="19.85546875" style="60" customWidth="1"/>
    <col min="9479" max="9479" width="18.140625" style="60" customWidth="1"/>
    <col min="9480" max="9481" width="16.7109375" style="60" customWidth="1"/>
    <col min="9482" max="9482" width="22" style="60" customWidth="1"/>
    <col min="9483" max="9483" width="20.7109375" style="60" customWidth="1"/>
    <col min="9484" max="9484" width="22.140625" style="60" customWidth="1"/>
    <col min="9485" max="9485" width="22.85546875" style="60" customWidth="1"/>
    <col min="9486" max="9486" width="10.42578125" style="60" customWidth="1"/>
    <col min="9487" max="9487" width="10.42578125" style="60" bestFit="1" customWidth="1"/>
    <col min="9488" max="9490" width="9.140625" style="60"/>
    <col min="9491" max="9491" width="9.42578125" style="60" bestFit="1" customWidth="1"/>
    <col min="9492" max="9492" width="10.140625" style="60" bestFit="1" customWidth="1"/>
    <col min="9493" max="9728" width="9.140625" style="60"/>
    <col min="9729" max="9729" width="12" style="60" customWidth="1"/>
    <col min="9730" max="9730" width="27.7109375" style="60" customWidth="1"/>
    <col min="9731" max="9731" width="0" style="60" hidden="1" customWidth="1"/>
    <col min="9732" max="9732" width="20" style="60" customWidth="1"/>
    <col min="9733" max="9733" width="19.140625" style="60" customWidth="1"/>
    <col min="9734" max="9734" width="19.85546875" style="60" customWidth="1"/>
    <col min="9735" max="9735" width="18.140625" style="60" customWidth="1"/>
    <col min="9736" max="9737" width="16.7109375" style="60" customWidth="1"/>
    <col min="9738" max="9738" width="22" style="60" customWidth="1"/>
    <col min="9739" max="9739" width="20.7109375" style="60" customWidth="1"/>
    <col min="9740" max="9740" width="22.140625" style="60" customWidth="1"/>
    <col min="9741" max="9741" width="22.85546875" style="60" customWidth="1"/>
    <col min="9742" max="9742" width="10.42578125" style="60" customWidth="1"/>
    <col min="9743" max="9743" width="10.42578125" style="60" bestFit="1" customWidth="1"/>
    <col min="9744" max="9746" width="9.140625" style="60"/>
    <col min="9747" max="9747" width="9.42578125" style="60" bestFit="1" customWidth="1"/>
    <col min="9748" max="9748" width="10.140625" style="60" bestFit="1" customWidth="1"/>
    <col min="9749" max="9984" width="9.140625" style="60"/>
    <col min="9985" max="9985" width="12" style="60" customWidth="1"/>
    <col min="9986" max="9986" width="27.7109375" style="60" customWidth="1"/>
    <col min="9987" max="9987" width="0" style="60" hidden="1" customWidth="1"/>
    <col min="9988" max="9988" width="20" style="60" customWidth="1"/>
    <col min="9989" max="9989" width="19.140625" style="60" customWidth="1"/>
    <col min="9990" max="9990" width="19.85546875" style="60" customWidth="1"/>
    <col min="9991" max="9991" width="18.140625" style="60" customWidth="1"/>
    <col min="9992" max="9993" width="16.7109375" style="60" customWidth="1"/>
    <col min="9994" max="9994" width="22" style="60" customWidth="1"/>
    <col min="9995" max="9995" width="20.7109375" style="60" customWidth="1"/>
    <col min="9996" max="9996" width="22.140625" style="60" customWidth="1"/>
    <col min="9997" max="9997" width="22.85546875" style="60" customWidth="1"/>
    <col min="9998" max="9998" width="10.42578125" style="60" customWidth="1"/>
    <col min="9999" max="9999" width="10.42578125" style="60" bestFit="1" customWidth="1"/>
    <col min="10000" max="10002" width="9.140625" style="60"/>
    <col min="10003" max="10003" width="9.42578125" style="60" bestFit="1" customWidth="1"/>
    <col min="10004" max="10004" width="10.140625" style="60" bestFit="1" customWidth="1"/>
    <col min="10005" max="10240" width="9.140625" style="60"/>
    <col min="10241" max="10241" width="12" style="60" customWidth="1"/>
    <col min="10242" max="10242" width="27.7109375" style="60" customWidth="1"/>
    <col min="10243" max="10243" width="0" style="60" hidden="1" customWidth="1"/>
    <col min="10244" max="10244" width="20" style="60" customWidth="1"/>
    <col min="10245" max="10245" width="19.140625" style="60" customWidth="1"/>
    <col min="10246" max="10246" width="19.85546875" style="60" customWidth="1"/>
    <col min="10247" max="10247" width="18.140625" style="60" customWidth="1"/>
    <col min="10248" max="10249" width="16.7109375" style="60" customWidth="1"/>
    <col min="10250" max="10250" width="22" style="60" customWidth="1"/>
    <col min="10251" max="10251" width="20.7109375" style="60" customWidth="1"/>
    <col min="10252" max="10252" width="22.140625" style="60" customWidth="1"/>
    <col min="10253" max="10253" width="22.85546875" style="60" customWidth="1"/>
    <col min="10254" max="10254" width="10.42578125" style="60" customWidth="1"/>
    <col min="10255" max="10255" width="10.42578125" style="60" bestFit="1" customWidth="1"/>
    <col min="10256" max="10258" width="9.140625" style="60"/>
    <col min="10259" max="10259" width="9.42578125" style="60" bestFit="1" customWidth="1"/>
    <col min="10260" max="10260" width="10.140625" style="60" bestFit="1" customWidth="1"/>
    <col min="10261" max="10496" width="9.140625" style="60"/>
    <col min="10497" max="10497" width="12" style="60" customWidth="1"/>
    <col min="10498" max="10498" width="27.7109375" style="60" customWidth="1"/>
    <col min="10499" max="10499" width="0" style="60" hidden="1" customWidth="1"/>
    <col min="10500" max="10500" width="20" style="60" customWidth="1"/>
    <col min="10501" max="10501" width="19.140625" style="60" customWidth="1"/>
    <col min="10502" max="10502" width="19.85546875" style="60" customWidth="1"/>
    <col min="10503" max="10503" width="18.140625" style="60" customWidth="1"/>
    <col min="10504" max="10505" width="16.7109375" style="60" customWidth="1"/>
    <col min="10506" max="10506" width="22" style="60" customWidth="1"/>
    <col min="10507" max="10507" width="20.7109375" style="60" customWidth="1"/>
    <col min="10508" max="10508" width="22.140625" style="60" customWidth="1"/>
    <col min="10509" max="10509" width="22.85546875" style="60" customWidth="1"/>
    <col min="10510" max="10510" width="10.42578125" style="60" customWidth="1"/>
    <col min="10511" max="10511" width="10.42578125" style="60" bestFit="1" customWidth="1"/>
    <col min="10512" max="10514" width="9.140625" style="60"/>
    <col min="10515" max="10515" width="9.42578125" style="60" bestFit="1" customWidth="1"/>
    <col min="10516" max="10516" width="10.140625" style="60" bestFit="1" customWidth="1"/>
    <col min="10517" max="10752" width="9.140625" style="60"/>
    <col min="10753" max="10753" width="12" style="60" customWidth="1"/>
    <col min="10754" max="10754" width="27.7109375" style="60" customWidth="1"/>
    <col min="10755" max="10755" width="0" style="60" hidden="1" customWidth="1"/>
    <col min="10756" max="10756" width="20" style="60" customWidth="1"/>
    <col min="10757" max="10757" width="19.140625" style="60" customWidth="1"/>
    <col min="10758" max="10758" width="19.85546875" style="60" customWidth="1"/>
    <col min="10759" max="10759" width="18.140625" style="60" customWidth="1"/>
    <col min="10760" max="10761" width="16.7109375" style="60" customWidth="1"/>
    <col min="10762" max="10762" width="22" style="60" customWidth="1"/>
    <col min="10763" max="10763" width="20.7109375" style="60" customWidth="1"/>
    <col min="10764" max="10764" width="22.140625" style="60" customWidth="1"/>
    <col min="10765" max="10765" width="22.85546875" style="60" customWidth="1"/>
    <col min="10766" max="10766" width="10.42578125" style="60" customWidth="1"/>
    <col min="10767" max="10767" width="10.42578125" style="60" bestFit="1" customWidth="1"/>
    <col min="10768" max="10770" width="9.140625" style="60"/>
    <col min="10771" max="10771" width="9.42578125" style="60" bestFit="1" customWidth="1"/>
    <col min="10772" max="10772" width="10.140625" style="60" bestFit="1" customWidth="1"/>
    <col min="10773" max="11008" width="9.140625" style="60"/>
    <col min="11009" max="11009" width="12" style="60" customWidth="1"/>
    <col min="11010" max="11010" width="27.7109375" style="60" customWidth="1"/>
    <col min="11011" max="11011" width="0" style="60" hidden="1" customWidth="1"/>
    <col min="11012" max="11012" width="20" style="60" customWidth="1"/>
    <col min="11013" max="11013" width="19.140625" style="60" customWidth="1"/>
    <col min="11014" max="11014" width="19.85546875" style="60" customWidth="1"/>
    <col min="11015" max="11015" width="18.140625" style="60" customWidth="1"/>
    <col min="11016" max="11017" width="16.7109375" style="60" customWidth="1"/>
    <col min="11018" max="11018" width="22" style="60" customWidth="1"/>
    <col min="11019" max="11019" width="20.7109375" style="60" customWidth="1"/>
    <col min="11020" max="11020" width="22.140625" style="60" customWidth="1"/>
    <col min="11021" max="11021" width="22.85546875" style="60" customWidth="1"/>
    <col min="11022" max="11022" width="10.42578125" style="60" customWidth="1"/>
    <col min="11023" max="11023" width="10.42578125" style="60" bestFit="1" customWidth="1"/>
    <col min="11024" max="11026" width="9.140625" style="60"/>
    <col min="11027" max="11027" width="9.42578125" style="60" bestFit="1" customWidth="1"/>
    <col min="11028" max="11028" width="10.140625" style="60" bestFit="1" customWidth="1"/>
    <col min="11029" max="11264" width="9.140625" style="60"/>
    <col min="11265" max="11265" width="12" style="60" customWidth="1"/>
    <col min="11266" max="11266" width="27.7109375" style="60" customWidth="1"/>
    <col min="11267" max="11267" width="0" style="60" hidden="1" customWidth="1"/>
    <col min="11268" max="11268" width="20" style="60" customWidth="1"/>
    <col min="11269" max="11269" width="19.140625" style="60" customWidth="1"/>
    <col min="11270" max="11270" width="19.85546875" style="60" customWidth="1"/>
    <col min="11271" max="11271" width="18.140625" style="60" customWidth="1"/>
    <col min="11272" max="11273" width="16.7109375" style="60" customWidth="1"/>
    <col min="11274" max="11274" width="22" style="60" customWidth="1"/>
    <col min="11275" max="11275" width="20.7109375" style="60" customWidth="1"/>
    <col min="11276" max="11276" width="22.140625" style="60" customWidth="1"/>
    <col min="11277" max="11277" width="22.85546875" style="60" customWidth="1"/>
    <col min="11278" max="11278" width="10.42578125" style="60" customWidth="1"/>
    <col min="11279" max="11279" width="10.42578125" style="60" bestFit="1" customWidth="1"/>
    <col min="11280" max="11282" width="9.140625" style="60"/>
    <col min="11283" max="11283" width="9.42578125" style="60" bestFit="1" customWidth="1"/>
    <col min="11284" max="11284" width="10.140625" style="60" bestFit="1" customWidth="1"/>
    <col min="11285" max="11520" width="9.140625" style="60"/>
    <col min="11521" max="11521" width="12" style="60" customWidth="1"/>
    <col min="11522" max="11522" width="27.7109375" style="60" customWidth="1"/>
    <col min="11523" max="11523" width="0" style="60" hidden="1" customWidth="1"/>
    <col min="11524" max="11524" width="20" style="60" customWidth="1"/>
    <col min="11525" max="11525" width="19.140625" style="60" customWidth="1"/>
    <col min="11526" max="11526" width="19.85546875" style="60" customWidth="1"/>
    <col min="11527" max="11527" width="18.140625" style="60" customWidth="1"/>
    <col min="11528" max="11529" width="16.7109375" style="60" customWidth="1"/>
    <col min="11530" max="11530" width="22" style="60" customWidth="1"/>
    <col min="11531" max="11531" width="20.7109375" style="60" customWidth="1"/>
    <col min="11532" max="11532" width="22.140625" style="60" customWidth="1"/>
    <col min="11533" max="11533" width="22.85546875" style="60" customWidth="1"/>
    <col min="11534" max="11534" width="10.42578125" style="60" customWidth="1"/>
    <col min="11535" max="11535" width="10.42578125" style="60" bestFit="1" customWidth="1"/>
    <col min="11536" max="11538" width="9.140625" style="60"/>
    <col min="11539" max="11539" width="9.42578125" style="60" bestFit="1" customWidth="1"/>
    <col min="11540" max="11540" width="10.140625" style="60" bestFit="1" customWidth="1"/>
    <col min="11541" max="11776" width="9.140625" style="60"/>
    <col min="11777" max="11777" width="12" style="60" customWidth="1"/>
    <col min="11778" max="11778" width="27.7109375" style="60" customWidth="1"/>
    <col min="11779" max="11779" width="0" style="60" hidden="1" customWidth="1"/>
    <col min="11780" max="11780" width="20" style="60" customWidth="1"/>
    <col min="11781" max="11781" width="19.140625" style="60" customWidth="1"/>
    <col min="11782" max="11782" width="19.85546875" style="60" customWidth="1"/>
    <col min="11783" max="11783" width="18.140625" style="60" customWidth="1"/>
    <col min="11784" max="11785" width="16.7109375" style="60" customWidth="1"/>
    <col min="11786" max="11786" width="22" style="60" customWidth="1"/>
    <col min="11787" max="11787" width="20.7109375" style="60" customWidth="1"/>
    <col min="11788" max="11788" width="22.140625" style="60" customWidth="1"/>
    <col min="11789" max="11789" width="22.85546875" style="60" customWidth="1"/>
    <col min="11790" max="11790" width="10.42578125" style="60" customWidth="1"/>
    <col min="11791" max="11791" width="10.42578125" style="60" bestFit="1" customWidth="1"/>
    <col min="11792" max="11794" width="9.140625" style="60"/>
    <col min="11795" max="11795" width="9.42578125" style="60" bestFit="1" customWidth="1"/>
    <col min="11796" max="11796" width="10.140625" style="60" bestFit="1" customWidth="1"/>
    <col min="11797" max="12032" width="9.140625" style="60"/>
    <col min="12033" max="12033" width="12" style="60" customWidth="1"/>
    <col min="12034" max="12034" width="27.7109375" style="60" customWidth="1"/>
    <col min="12035" max="12035" width="0" style="60" hidden="1" customWidth="1"/>
    <col min="12036" max="12036" width="20" style="60" customWidth="1"/>
    <col min="12037" max="12037" width="19.140625" style="60" customWidth="1"/>
    <col min="12038" max="12038" width="19.85546875" style="60" customWidth="1"/>
    <col min="12039" max="12039" width="18.140625" style="60" customWidth="1"/>
    <col min="12040" max="12041" width="16.7109375" style="60" customWidth="1"/>
    <col min="12042" max="12042" width="22" style="60" customWidth="1"/>
    <col min="12043" max="12043" width="20.7109375" style="60" customWidth="1"/>
    <col min="12044" max="12044" width="22.140625" style="60" customWidth="1"/>
    <col min="12045" max="12045" width="22.85546875" style="60" customWidth="1"/>
    <col min="12046" max="12046" width="10.42578125" style="60" customWidth="1"/>
    <col min="12047" max="12047" width="10.42578125" style="60" bestFit="1" customWidth="1"/>
    <col min="12048" max="12050" width="9.140625" style="60"/>
    <col min="12051" max="12051" width="9.42578125" style="60" bestFit="1" customWidth="1"/>
    <col min="12052" max="12052" width="10.140625" style="60" bestFit="1" customWidth="1"/>
    <col min="12053" max="12288" width="9.140625" style="60"/>
    <col min="12289" max="12289" width="12" style="60" customWidth="1"/>
    <col min="12290" max="12290" width="27.7109375" style="60" customWidth="1"/>
    <col min="12291" max="12291" width="0" style="60" hidden="1" customWidth="1"/>
    <col min="12292" max="12292" width="20" style="60" customWidth="1"/>
    <col min="12293" max="12293" width="19.140625" style="60" customWidth="1"/>
    <col min="12294" max="12294" width="19.85546875" style="60" customWidth="1"/>
    <col min="12295" max="12295" width="18.140625" style="60" customWidth="1"/>
    <col min="12296" max="12297" width="16.7109375" style="60" customWidth="1"/>
    <col min="12298" max="12298" width="22" style="60" customWidth="1"/>
    <col min="12299" max="12299" width="20.7109375" style="60" customWidth="1"/>
    <col min="12300" max="12300" width="22.140625" style="60" customWidth="1"/>
    <col min="12301" max="12301" width="22.85546875" style="60" customWidth="1"/>
    <col min="12302" max="12302" width="10.42578125" style="60" customWidth="1"/>
    <col min="12303" max="12303" width="10.42578125" style="60" bestFit="1" customWidth="1"/>
    <col min="12304" max="12306" width="9.140625" style="60"/>
    <col min="12307" max="12307" width="9.42578125" style="60" bestFit="1" customWidth="1"/>
    <col min="12308" max="12308" width="10.140625" style="60" bestFit="1" customWidth="1"/>
    <col min="12309" max="12544" width="9.140625" style="60"/>
    <col min="12545" max="12545" width="12" style="60" customWidth="1"/>
    <col min="12546" max="12546" width="27.7109375" style="60" customWidth="1"/>
    <col min="12547" max="12547" width="0" style="60" hidden="1" customWidth="1"/>
    <col min="12548" max="12548" width="20" style="60" customWidth="1"/>
    <col min="12549" max="12549" width="19.140625" style="60" customWidth="1"/>
    <col min="12550" max="12550" width="19.85546875" style="60" customWidth="1"/>
    <col min="12551" max="12551" width="18.140625" style="60" customWidth="1"/>
    <col min="12552" max="12553" width="16.7109375" style="60" customWidth="1"/>
    <col min="12554" max="12554" width="22" style="60" customWidth="1"/>
    <col min="12555" max="12555" width="20.7109375" style="60" customWidth="1"/>
    <col min="12556" max="12556" width="22.140625" style="60" customWidth="1"/>
    <col min="12557" max="12557" width="22.85546875" style="60" customWidth="1"/>
    <col min="12558" max="12558" width="10.42578125" style="60" customWidth="1"/>
    <col min="12559" max="12559" width="10.42578125" style="60" bestFit="1" customWidth="1"/>
    <col min="12560" max="12562" width="9.140625" style="60"/>
    <col min="12563" max="12563" width="9.42578125" style="60" bestFit="1" customWidth="1"/>
    <col min="12564" max="12564" width="10.140625" style="60" bestFit="1" customWidth="1"/>
    <col min="12565" max="12800" width="9.140625" style="60"/>
    <col min="12801" max="12801" width="12" style="60" customWidth="1"/>
    <col min="12802" max="12802" width="27.7109375" style="60" customWidth="1"/>
    <col min="12803" max="12803" width="0" style="60" hidden="1" customWidth="1"/>
    <col min="12804" max="12804" width="20" style="60" customWidth="1"/>
    <col min="12805" max="12805" width="19.140625" style="60" customWidth="1"/>
    <col min="12806" max="12806" width="19.85546875" style="60" customWidth="1"/>
    <col min="12807" max="12807" width="18.140625" style="60" customWidth="1"/>
    <col min="12808" max="12809" width="16.7109375" style="60" customWidth="1"/>
    <col min="12810" max="12810" width="22" style="60" customWidth="1"/>
    <col min="12811" max="12811" width="20.7109375" style="60" customWidth="1"/>
    <col min="12812" max="12812" width="22.140625" style="60" customWidth="1"/>
    <col min="12813" max="12813" width="22.85546875" style="60" customWidth="1"/>
    <col min="12814" max="12814" width="10.42578125" style="60" customWidth="1"/>
    <col min="12815" max="12815" width="10.42578125" style="60" bestFit="1" customWidth="1"/>
    <col min="12816" max="12818" width="9.140625" style="60"/>
    <col min="12819" max="12819" width="9.42578125" style="60" bestFit="1" customWidth="1"/>
    <col min="12820" max="12820" width="10.140625" style="60" bestFit="1" customWidth="1"/>
    <col min="12821" max="13056" width="9.140625" style="60"/>
    <col min="13057" max="13057" width="12" style="60" customWidth="1"/>
    <col min="13058" max="13058" width="27.7109375" style="60" customWidth="1"/>
    <col min="13059" max="13059" width="0" style="60" hidden="1" customWidth="1"/>
    <col min="13060" max="13060" width="20" style="60" customWidth="1"/>
    <col min="13061" max="13061" width="19.140625" style="60" customWidth="1"/>
    <col min="13062" max="13062" width="19.85546875" style="60" customWidth="1"/>
    <col min="13063" max="13063" width="18.140625" style="60" customWidth="1"/>
    <col min="13064" max="13065" width="16.7109375" style="60" customWidth="1"/>
    <col min="13066" max="13066" width="22" style="60" customWidth="1"/>
    <col min="13067" max="13067" width="20.7109375" style="60" customWidth="1"/>
    <col min="13068" max="13068" width="22.140625" style="60" customWidth="1"/>
    <col min="13069" max="13069" width="22.85546875" style="60" customWidth="1"/>
    <col min="13070" max="13070" width="10.42578125" style="60" customWidth="1"/>
    <col min="13071" max="13071" width="10.42578125" style="60" bestFit="1" customWidth="1"/>
    <col min="13072" max="13074" width="9.140625" style="60"/>
    <col min="13075" max="13075" width="9.42578125" style="60" bestFit="1" customWidth="1"/>
    <col min="13076" max="13076" width="10.140625" style="60" bestFit="1" customWidth="1"/>
    <col min="13077" max="13312" width="9.140625" style="60"/>
    <col min="13313" max="13313" width="12" style="60" customWidth="1"/>
    <col min="13314" max="13314" width="27.7109375" style="60" customWidth="1"/>
    <col min="13315" max="13315" width="0" style="60" hidden="1" customWidth="1"/>
    <col min="13316" max="13316" width="20" style="60" customWidth="1"/>
    <col min="13317" max="13317" width="19.140625" style="60" customWidth="1"/>
    <col min="13318" max="13318" width="19.85546875" style="60" customWidth="1"/>
    <col min="13319" max="13319" width="18.140625" style="60" customWidth="1"/>
    <col min="13320" max="13321" width="16.7109375" style="60" customWidth="1"/>
    <col min="13322" max="13322" width="22" style="60" customWidth="1"/>
    <col min="13323" max="13323" width="20.7109375" style="60" customWidth="1"/>
    <col min="13324" max="13324" width="22.140625" style="60" customWidth="1"/>
    <col min="13325" max="13325" width="22.85546875" style="60" customWidth="1"/>
    <col min="13326" max="13326" width="10.42578125" style="60" customWidth="1"/>
    <col min="13327" max="13327" width="10.42578125" style="60" bestFit="1" customWidth="1"/>
    <col min="13328" max="13330" width="9.140625" style="60"/>
    <col min="13331" max="13331" width="9.42578125" style="60" bestFit="1" customWidth="1"/>
    <col min="13332" max="13332" width="10.140625" style="60" bestFit="1" customWidth="1"/>
    <col min="13333" max="13568" width="9.140625" style="60"/>
    <col min="13569" max="13569" width="12" style="60" customWidth="1"/>
    <col min="13570" max="13570" width="27.7109375" style="60" customWidth="1"/>
    <col min="13571" max="13571" width="0" style="60" hidden="1" customWidth="1"/>
    <col min="13572" max="13572" width="20" style="60" customWidth="1"/>
    <col min="13573" max="13573" width="19.140625" style="60" customWidth="1"/>
    <col min="13574" max="13574" width="19.85546875" style="60" customWidth="1"/>
    <col min="13575" max="13575" width="18.140625" style="60" customWidth="1"/>
    <col min="13576" max="13577" width="16.7109375" style="60" customWidth="1"/>
    <col min="13578" max="13578" width="22" style="60" customWidth="1"/>
    <col min="13579" max="13579" width="20.7109375" style="60" customWidth="1"/>
    <col min="13580" max="13580" width="22.140625" style="60" customWidth="1"/>
    <col min="13581" max="13581" width="22.85546875" style="60" customWidth="1"/>
    <col min="13582" max="13582" width="10.42578125" style="60" customWidth="1"/>
    <col min="13583" max="13583" width="10.42578125" style="60" bestFit="1" customWidth="1"/>
    <col min="13584" max="13586" width="9.140625" style="60"/>
    <col min="13587" max="13587" width="9.42578125" style="60" bestFit="1" customWidth="1"/>
    <col min="13588" max="13588" width="10.140625" style="60" bestFit="1" customWidth="1"/>
    <col min="13589" max="13824" width="9.140625" style="60"/>
    <col min="13825" max="13825" width="12" style="60" customWidth="1"/>
    <col min="13826" max="13826" width="27.7109375" style="60" customWidth="1"/>
    <col min="13827" max="13827" width="0" style="60" hidden="1" customWidth="1"/>
    <col min="13828" max="13828" width="20" style="60" customWidth="1"/>
    <col min="13829" max="13829" width="19.140625" style="60" customWidth="1"/>
    <col min="13830" max="13830" width="19.85546875" style="60" customWidth="1"/>
    <col min="13831" max="13831" width="18.140625" style="60" customWidth="1"/>
    <col min="13832" max="13833" width="16.7109375" style="60" customWidth="1"/>
    <col min="13834" max="13834" width="22" style="60" customWidth="1"/>
    <col min="13835" max="13835" width="20.7109375" style="60" customWidth="1"/>
    <col min="13836" max="13836" width="22.140625" style="60" customWidth="1"/>
    <col min="13837" max="13837" width="22.85546875" style="60" customWidth="1"/>
    <col min="13838" max="13838" width="10.42578125" style="60" customWidth="1"/>
    <col min="13839" max="13839" width="10.42578125" style="60" bestFit="1" customWidth="1"/>
    <col min="13840" max="13842" width="9.140625" style="60"/>
    <col min="13843" max="13843" width="9.42578125" style="60" bestFit="1" customWidth="1"/>
    <col min="13844" max="13844" width="10.140625" style="60" bestFit="1" customWidth="1"/>
    <col min="13845" max="14080" width="9.140625" style="60"/>
    <col min="14081" max="14081" width="12" style="60" customWidth="1"/>
    <col min="14082" max="14082" width="27.7109375" style="60" customWidth="1"/>
    <col min="14083" max="14083" width="0" style="60" hidden="1" customWidth="1"/>
    <col min="14084" max="14084" width="20" style="60" customWidth="1"/>
    <col min="14085" max="14085" width="19.140625" style="60" customWidth="1"/>
    <col min="14086" max="14086" width="19.85546875" style="60" customWidth="1"/>
    <col min="14087" max="14087" width="18.140625" style="60" customWidth="1"/>
    <col min="14088" max="14089" width="16.7109375" style="60" customWidth="1"/>
    <col min="14090" max="14090" width="22" style="60" customWidth="1"/>
    <col min="14091" max="14091" width="20.7109375" style="60" customWidth="1"/>
    <col min="14092" max="14092" width="22.140625" style="60" customWidth="1"/>
    <col min="14093" max="14093" width="22.85546875" style="60" customWidth="1"/>
    <col min="14094" max="14094" width="10.42578125" style="60" customWidth="1"/>
    <col min="14095" max="14095" width="10.42578125" style="60" bestFit="1" customWidth="1"/>
    <col min="14096" max="14098" width="9.140625" style="60"/>
    <col min="14099" max="14099" width="9.42578125" style="60" bestFit="1" customWidth="1"/>
    <col min="14100" max="14100" width="10.140625" style="60" bestFit="1" customWidth="1"/>
    <col min="14101" max="14336" width="9.140625" style="60"/>
    <col min="14337" max="14337" width="12" style="60" customWidth="1"/>
    <col min="14338" max="14338" width="27.7109375" style="60" customWidth="1"/>
    <col min="14339" max="14339" width="0" style="60" hidden="1" customWidth="1"/>
    <col min="14340" max="14340" width="20" style="60" customWidth="1"/>
    <col min="14341" max="14341" width="19.140625" style="60" customWidth="1"/>
    <col min="14342" max="14342" width="19.85546875" style="60" customWidth="1"/>
    <col min="14343" max="14343" width="18.140625" style="60" customWidth="1"/>
    <col min="14344" max="14345" width="16.7109375" style="60" customWidth="1"/>
    <col min="14346" max="14346" width="22" style="60" customWidth="1"/>
    <col min="14347" max="14347" width="20.7109375" style="60" customWidth="1"/>
    <col min="14348" max="14348" width="22.140625" style="60" customWidth="1"/>
    <col min="14349" max="14349" width="22.85546875" style="60" customWidth="1"/>
    <col min="14350" max="14350" width="10.42578125" style="60" customWidth="1"/>
    <col min="14351" max="14351" width="10.42578125" style="60" bestFit="1" customWidth="1"/>
    <col min="14352" max="14354" width="9.140625" style="60"/>
    <col min="14355" max="14355" width="9.42578125" style="60" bestFit="1" customWidth="1"/>
    <col min="14356" max="14356" width="10.140625" style="60" bestFit="1" customWidth="1"/>
    <col min="14357" max="14592" width="9.140625" style="60"/>
    <col min="14593" max="14593" width="12" style="60" customWidth="1"/>
    <col min="14594" max="14594" width="27.7109375" style="60" customWidth="1"/>
    <col min="14595" max="14595" width="0" style="60" hidden="1" customWidth="1"/>
    <col min="14596" max="14596" width="20" style="60" customWidth="1"/>
    <col min="14597" max="14597" width="19.140625" style="60" customWidth="1"/>
    <col min="14598" max="14598" width="19.85546875" style="60" customWidth="1"/>
    <col min="14599" max="14599" width="18.140625" style="60" customWidth="1"/>
    <col min="14600" max="14601" width="16.7109375" style="60" customWidth="1"/>
    <col min="14602" max="14602" width="22" style="60" customWidth="1"/>
    <col min="14603" max="14603" width="20.7109375" style="60" customWidth="1"/>
    <col min="14604" max="14604" width="22.140625" style="60" customWidth="1"/>
    <col min="14605" max="14605" width="22.85546875" style="60" customWidth="1"/>
    <col min="14606" max="14606" width="10.42578125" style="60" customWidth="1"/>
    <col min="14607" max="14607" width="10.42578125" style="60" bestFit="1" customWidth="1"/>
    <col min="14608" max="14610" width="9.140625" style="60"/>
    <col min="14611" max="14611" width="9.42578125" style="60" bestFit="1" customWidth="1"/>
    <col min="14612" max="14612" width="10.140625" style="60" bestFit="1" customWidth="1"/>
    <col min="14613" max="14848" width="9.140625" style="60"/>
    <col min="14849" max="14849" width="12" style="60" customWidth="1"/>
    <col min="14850" max="14850" width="27.7109375" style="60" customWidth="1"/>
    <col min="14851" max="14851" width="0" style="60" hidden="1" customWidth="1"/>
    <col min="14852" max="14852" width="20" style="60" customWidth="1"/>
    <col min="14853" max="14853" width="19.140625" style="60" customWidth="1"/>
    <col min="14854" max="14854" width="19.85546875" style="60" customWidth="1"/>
    <col min="14855" max="14855" width="18.140625" style="60" customWidth="1"/>
    <col min="14856" max="14857" width="16.7109375" style="60" customWidth="1"/>
    <col min="14858" max="14858" width="22" style="60" customWidth="1"/>
    <col min="14859" max="14859" width="20.7109375" style="60" customWidth="1"/>
    <col min="14860" max="14860" width="22.140625" style="60" customWidth="1"/>
    <col min="14861" max="14861" width="22.85546875" style="60" customWidth="1"/>
    <col min="14862" max="14862" width="10.42578125" style="60" customWidth="1"/>
    <col min="14863" max="14863" width="10.42578125" style="60" bestFit="1" customWidth="1"/>
    <col min="14864" max="14866" width="9.140625" style="60"/>
    <col min="14867" max="14867" width="9.42578125" style="60" bestFit="1" customWidth="1"/>
    <col min="14868" max="14868" width="10.140625" style="60" bestFit="1" customWidth="1"/>
    <col min="14869" max="15104" width="9.140625" style="60"/>
    <col min="15105" max="15105" width="12" style="60" customWidth="1"/>
    <col min="15106" max="15106" width="27.7109375" style="60" customWidth="1"/>
    <col min="15107" max="15107" width="0" style="60" hidden="1" customWidth="1"/>
    <col min="15108" max="15108" width="20" style="60" customWidth="1"/>
    <col min="15109" max="15109" width="19.140625" style="60" customWidth="1"/>
    <col min="15110" max="15110" width="19.85546875" style="60" customWidth="1"/>
    <col min="15111" max="15111" width="18.140625" style="60" customWidth="1"/>
    <col min="15112" max="15113" width="16.7109375" style="60" customWidth="1"/>
    <col min="15114" max="15114" width="22" style="60" customWidth="1"/>
    <col min="15115" max="15115" width="20.7109375" style="60" customWidth="1"/>
    <col min="15116" max="15116" width="22.140625" style="60" customWidth="1"/>
    <col min="15117" max="15117" width="22.85546875" style="60" customWidth="1"/>
    <col min="15118" max="15118" width="10.42578125" style="60" customWidth="1"/>
    <col min="15119" max="15119" width="10.42578125" style="60" bestFit="1" customWidth="1"/>
    <col min="15120" max="15122" width="9.140625" style="60"/>
    <col min="15123" max="15123" width="9.42578125" style="60" bestFit="1" customWidth="1"/>
    <col min="15124" max="15124" width="10.140625" style="60" bestFit="1" customWidth="1"/>
    <col min="15125" max="15360" width="9.140625" style="60"/>
    <col min="15361" max="15361" width="12" style="60" customWidth="1"/>
    <col min="15362" max="15362" width="27.7109375" style="60" customWidth="1"/>
    <col min="15363" max="15363" width="0" style="60" hidden="1" customWidth="1"/>
    <col min="15364" max="15364" width="20" style="60" customWidth="1"/>
    <col min="15365" max="15365" width="19.140625" style="60" customWidth="1"/>
    <col min="15366" max="15366" width="19.85546875" style="60" customWidth="1"/>
    <col min="15367" max="15367" width="18.140625" style="60" customWidth="1"/>
    <col min="15368" max="15369" width="16.7109375" style="60" customWidth="1"/>
    <col min="15370" max="15370" width="22" style="60" customWidth="1"/>
    <col min="15371" max="15371" width="20.7109375" style="60" customWidth="1"/>
    <col min="15372" max="15372" width="22.140625" style="60" customWidth="1"/>
    <col min="15373" max="15373" width="22.85546875" style="60" customWidth="1"/>
    <col min="15374" max="15374" width="10.42578125" style="60" customWidth="1"/>
    <col min="15375" max="15375" width="10.42578125" style="60" bestFit="1" customWidth="1"/>
    <col min="15376" max="15378" width="9.140625" style="60"/>
    <col min="15379" max="15379" width="9.42578125" style="60" bestFit="1" customWidth="1"/>
    <col min="15380" max="15380" width="10.140625" style="60" bestFit="1" customWidth="1"/>
    <col min="15381" max="15616" width="9.140625" style="60"/>
    <col min="15617" max="15617" width="12" style="60" customWidth="1"/>
    <col min="15618" max="15618" width="27.7109375" style="60" customWidth="1"/>
    <col min="15619" max="15619" width="0" style="60" hidden="1" customWidth="1"/>
    <col min="15620" max="15620" width="20" style="60" customWidth="1"/>
    <col min="15621" max="15621" width="19.140625" style="60" customWidth="1"/>
    <col min="15622" max="15622" width="19.85546875" style="60" customWidth="1"/>
    <col min="15623" max="15623" width="18.140625" style="60" customWidth="1"/>
    <col min="15624" max="15625" width="16.7109375" style="60" customWidth="1"/>
    <col min="15626" max="15626" width="22" style="60" customWidth="1"/>
    <col min="15627" max="15627" width="20.7109375" style="60" customWidth="1"/>
    <col min="15628" max="15628" width="22.140625" style="60" customWidth="1"/>
    <col min="15629" max="15629" width="22.85546875" style="60" customWidth="1"/>
    <col min="15630" max="15630" width="10.42578125" style="60" customWidth="1"/>
    <col min="15631" max="15631" width="10.42578125" style="60" bestFit="1" customWidth="1"/>
    <col min="15632" max="15634" width="9.140625" style="60"/>
    <col min="15635" max="15635" width="9.42578125" style="60" bestFit="1" customWidth="1"/>
    <col min="15636" max="15636" width="10.140625" style="60" bestFit="1" customWidth="1"/>
    <col min="15637" max="15872" width="9.140625" style="60"/>
    <col min="15873" max="15873" width="12" style="60" customWidth="1"/>
    <col min="15874" max="15874" width="27.7109375" style="60" customWidth="1"/>
    <col min="15875" max="15875" width="0" style="60" hidden="1" customWidth="1"/>
    <col min="15876" max="15876" width="20" style="60" customWidth="1"/>
    <col min="15877" max="15877" width="19.140625" style="60" customWidth="1"/>
    <col min="15878" max="15878" width="19.85546875" style="60" customWidth="1"/>
    <col min="15879" max="15879" width="18.140625" style="60" customWidth="1"/>
    <col min="15880" max="15881" width="16.7109375" style="60" customWidth="1"/>
    <col min="15882" max="15882" width="22" style="60" customWidth="1"/>
    <col min="15883" max="15883" width="20.7109375" style="60" customWidth="1"/>
    <col min="15884" max="15884" width="22.140625" style="60" customWidth="1"/>
    <col min="15885" max="15885" width="22.85546875" style="60" customWidth="1"/>
    <col min="15886" max="15886" width="10.42578125" style="60" customWidth="1"/>
    <col min="15887" max="15887" width="10.42578125" style="60" bestFit="1" customWidth="1"/>
    <col min="15888" max="15890" width="9.140625" style="60"/>
    <col min="15891" max="15891" width="9.42578125" style="60" bestFit="1" customWidth="1"/>
    <col min="15892" max="15892" width="10.140625" style="60" bestFit="1" customWidth="1"/>
    <col min="15893" max="16128" width="9.140625" style="60"/>
    <col min="16129" max="16129" width="12" style="60" customWidth="1"/>
    <col min="16130" max="16130" width="27.7109375" style="60" customWidth="1"/>
    <col min="16131" max="16131" width="0" style="60" hidden="1" customWidth="1"/>
    <col min="16132" max="16132" width="20" style="60" customWidth="1"/>
    <col min="16133" max="16133" width="19.140625" style="60" customWidth="1"/>
    <col min="16134" max="16134" width="19.85546875" style="60" customWidth="1"/>
    <col min="16135" max="16135" width="18.140625" style="60" customWidth="1"/>
    <col min="16136" max="16137" width="16.7109375" style="60" customWidth="1"/>
    <col min="16138" max="16138" width="22" style="60" customWidth="1"/>
    <col min="16139" max="16139" width="20.7109375" style="60" customWidth="1"/>
    <col min="16140" max="16140" width="22.140625" style="60" customWidth="1"/>
    <col min="16141" max="16141" width="22.85546875" style="60" customWidth="1"/>
    <col min="16142" max="16142" width="10.42578125" style="60" customWidth="1"/>
    <col min="16143" max="16143" width="10.42578125" style="60" bestFit="1" customWidth="1"/>
    <col min="16144" max="16146" width="9.140625" style="60"/>
    <col min="16147" max="16147" width="9.42578125" style="60" bestFit="1" customWidth="1"/>
    <col min="16148" max="16148" width="10.140625" style="60" bestFit="1" customWidth="1"/>
    <col min="16149" max="16384" width="9.140625" style="60"/>
  </cols>
  <sheetData>
    <row r="1" spans="1:14" ht="24.75" customHeight="1">
      <c r="A1" s="195" t="s">
        <v>102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N1" s="143"/>
    </row>
    <row r="2" spans="1:14" ht="20.25" customHeight="1">
      <c r="A2" s="143"/>
      <c r="B2" s="143"/>
      <c r="C2" s="143"/>
      <c r="D2" s="143"/>
      <c r="E2" s="144"/>
      <c r="F2" s="144"/>
      <c r="G2" s="143"/>
      <c r="H2" s="143"/>
      <c r="I2" s="143"/>
      <c r="J2" s="143"/>
      <c r="K2" s="60" t="s">
        <v>16</v>
      </c>
      <c r="M2" s="143"/>
      <c r="N2" s="143"/>
    </row>
    <row r="3" spans="1:14" ht="18" customHeight="1">
      <c r="A3" s="87" t="s">
        <v>17</v>
      </c>
      <c r="B3" s="88"/>
      <c r="C3" s="89"/>
      <c r="D3" s="89" t="s">
        <v>18</v>
      </c>
      <c r="E3" s="88"/>
      <c r="F3" s="154"/>
    </row>
    <row r="4" spans="1:14" ht="15" customHeight="1">
      <c r="A4" s="90" t="s">
        <v>19</v>
      </c>
      <c r="B4" s="142"/>
      <c r="C4" s="60"/>
    </row>
    <row r="5" spans="1:14" ht="16.5" customHeight="1">
      <c r="A5" s="91"/>
      <c r="B5" s="142"/>
      <c r="C5" s="60"/>
    </row>
    <row r="6" spans="1:14" ht="62.25" customHeight="1" thickBot="1">
      <c r="A6" s="92" t="s">
        <v>20</v>
      </c>
      <c r="B6" s="93"/>
      <c r="C6" s="94"/>
      <c r="D6" s="95"/>
      <c r="E6" s="96" t="s">
        <v>87</v>
      </c>
      <c r="F6" s="96" t="s">
        <v>101</v>
      </c>
      <c r="G6" s="96" t="s">
        <v>88</v>
      </c>
    </row>
    <row r="7" spans="1:14" ht="8.25" customHeight="1" thickTop="1">
      <c r="A7" s="97"/>
      <c r="B7" s="98"/>
      <c r="C7" s="99"/>
      <c r="D7" s="98"/>
      <c r="E7" s="100"/>
      <c r="F7" s="101"/>
      <c r="G7" s="101"/>
    </row>
    <row r="8" spans="1:14" ht="15">
      <c r="A8" s="192" t="s">
        <v>1</v>
      </c>
      <c r="B8" s="192"/>
      <c r="C8" s="192"/>
      <c r="D8" s="192"/>
      <c r="E8" s="63">
        <v>778049</v>
      </c>
      <c r="F8" s="63">
        <v>679549</v>
      </c>
      <c r="G8" s="172">
        <f>+F8-E8</f>
        <v>-98500</v>
      </c>
    </row>
    <row r="9" spans="1:14" ht="39.75" customHeight="1">
      <c r="A9" s="197" t="s">
        <v>21</v>
      </c>
      <c r="B9" s="197"/>
      <c r="C9" s="197"/>
      <c r="D9" s="197"/>
      <c r="E9" s="63"/>
      <c r="F9" s="63"/>
      <c r="G9" s="172">
        <f t="shared" ref="G9:G17" si="0">+F9-E9</f>
        <v>0</v>
      </c>
    </row>
    <row r="10" spans="1:14" ht="15">
      <c r="A10" s="192" t="s">
        <v>3</v>
      </c>
      <c r="B10" s="192"/>
      <c r="C10" s="192"/>
      <c r="D10" s="192"/>
      <c r="E10" s="63">
        <v>7500</v>
      </c>
      <c r="F10" s="63">
        <v>7500</v>
      </c>
      <c r="G10" s="172">
        <f t="shared" si="0"/>
        <v>0</v>
      </c>
    </row>
    <row r="11" spans="1:14" ht="20.25" customHeight="1">
      <c r="A11" s="192" t="s">
        <v>68</v>
      </c>
      <c r="B11" s="192"/>
      <c r="C11" s="192"/>
      <c r="D11" s="192"/>
      <c r="E11" s="63">
        <v>7716874</v>
      </c>
      <c r="F11" s="63">
        <v>7716874</v>
      </c>
      <c r="G11" s="172">
        <f t="shared" si="0"/>
        <v>0</v>
      </c>
    </row>
    <row r="12" spans="1:14" s="159" customFormat="1" ht="0.75" customHeight="1">
      <c r="A12" s="214" t="s">
        <v>66</v>
      </c>
      <c r="B12" s="215"/>
      <c r="C12" s="215"/>
      <c r="D12" s="216"/>
      <c r="E12" s="83"/>
      <c r="F12" s="83"/>
      <c r="G12" s="172">
        <f t="shared" si="0"/>
        <v>0</v>
      </c>
      <c r="M12" s="159" t="s">
        <v>79</v>
      </c>
    </row>
    <row r="13" spans="1:14" ht="15">
      <c r="A13" s="192" t="s">
        <v>6</v>
      </c>
      <c r="B13" s="192"/>
      <c r="C13" s="192"/>
      <c r="D13" s="192"/>
      <c r="E13" s="63"/>
      <c r="F13" s="63"/>
      <c r="G13" s="172">
        <f t="shared" si="0"/>
        <v>0</v>
      </c>
    </row>
    <row r="14" spans="1:14" ht="31.5" customHeight="1">
      <c r="A14" s="197" t="s">
        <v>22</v>
      </c>
      <c r="B14" s="197"/>
      <c r="C14" s="197"/>
      <c r="D14" s="197"/>
      <c r="E14" s="63"/>
      <c r="F14" s="63"/>
      <c r="G14" s="172">
        <f t="shared" si="0"/>
        <v>0</v>
      </c>
    </row>
    <row r="15" spans="1:14" ht="15">
      <c r="A15" s="192" t="s">
        <v>23</v>
      </c>
      <c r="B15" s="192"/>
      <c r="C15" s="192"/>
      <c r="D15" s="192"/>
      <c r="E15" s="63"/>
      <c r="F15" s="63"/>
      <c r="G15" s="172">
        <f t="shared" si="0"/>
        <v>0</v>
      </c>
    </row>
    <row r="16" spans="1:14" ht="21.75" customHeight="1">
      <c r="A16" s="202" t="s">
        <v>90</v>
      </c>
      <c r="B16" s="203"/>
      <c r="C16" s="203"/>
      <c r="D16" s="203"/>
      <c r="E16" s="155">
        <v>126885</v>
      </c>
      <c r="F16" s="160">
        <v>100861</v>
      </c>
      <c r="G16" s="179">
        <f t="shared" si="0"/>
        <v>-26024</v>
      </c>
    </row>
    <row r="17" spans="1:13" ht="15.75" thickBot="1">
      <c r="A17" s="104" t="s">
        <v>24</v>
      </c>
      <c r="B17" s="105"/>
      <c r="C17" s="106"/>
      <c r="D17" s="156"/>
      <c r="E17" s="157">
        <f>SUM(E8:E16)</f>
        <v>8629308</v>
      </c>
      <c r="F17" s="180">
        <f>SUM(F8:F16)</f>
        <v>8504784</v>
      </c>
      <c r="G17" s="180">
        <f t="shared" si="0"/>
        <v>-124524</v>
      </c>
    </row>
    <row r="18" spans="1:13" ht="20.25" customHeight="1" thickTop="1">
      <c r="A18" s="64"/>
      <c r="B18" s="112"/>
      <c r="C18" s="113"/>
      <c r="E18" s="114"/>
      <c r="F18" s="115"/>
      <c r="G18" s="115"/>
    </row>
    <row r="19" spans="1:13" s="118" customFormat="1" ht="15">
      <c r="A19" s="116" t="s">
        <v>52</v>
      </c>
      <c r="B19" s="117"/>
      <c r="C19" s="116"/>
      <c r="D19" s="208" t="s">
        <v>64</v>
      </c>
      <c r="E19" s="209"/>
      <c r="F19" s="209"/>
      <c r="G19" s="209"/>
      <c r="H19" s="209"/>
      <c r="I19" s="209"/>
      <c r="J19" s="209"/>
      <c r="K19" s="116"/>
      <c r="L19" s="116"/>
    </row>
    <row r="20" spans="1:13" ht="15">
      <c r="A20" s="29"/>
      <c r="B20" s="30"/>
      <c r="C20" s="29"/>
      <c r="D20" s="29"/>
      <c r="E20" s="30"/>
      <c r="F20" s="30"/>
      <c r="G20" s="29"/>
      <c r="H20" s="29"/>
      <c r="I20" s="29"/>
      <c r="J20" s="29"/>
      <c r="K20" s="29"/>
      <c r="L20" s="29"/>
      <c r="M20" s="122" t="s">
        <v>0</v>
      </c>
    </row>
    <row r="21" spans="1:13" ht="8.25" customHeight="1">
      <c r="A21" s="123"/>
      <c r="B21" s="124"/>
      <c r="C21" s="123"/>
      <c r="D21" s="123"/>
      <c r="E21" s="125"/>
      <c r="F21" s="125"/>
      <c r="G21" s="124"/>
      <c r="H21" s="124"/>
      <c r="I21" s="124"/>
      <c r="J21" s="124"/>
      <c r="K21" s="124"/>
      <c r="L21" s="124"/>
      <c r="M21" s="124"/>
    </row>
    <row r="22" spans="1:13" ht="9.75" customHeight="1">
      <c r="A22" s="123"/>
      <c r="B22" s="124"/>
      <c r="C22" s="123"/>
      <c r="D22" s="123"/>
      <c r="E22" s="126"/>
      <c r="F22" s="126"/>
      <c r="G22" s="123"/>
      <c r="H22" s="123"/>
      <c r="I22" s="123"/>
      <c r="J22" s="123"/>
      <c r="K22" s="123"/>
      <c r="L22" s="123"/>
    </row>
    <row r="23" spans="1:13" s="142" customFormat="1" ht="126" customHeight="1">
      <c r="A23" s="128" t="s">
        <v>27</v>
      </c>
      <c r="B23" s="128" t="s">
        <v>28</v>
      </c>
      <c r="C23" s="38" t="s">
        <v>89</v>
      </c>
      <c r="D23" s="38" t="s">
        <v>103</v>
      </c>
      <c r="E23" s="38" t="s">
        <v>1</v>
      </c>
      <c r="F23" s="38" t="s">
        <v>2</v>
      </c>
      <c r="G23" s="38" t="s">
        <v>3</v>
      </c>
      <c r="H23" s="38" t="s">
        <v>4</v>
      </c>
      <c r="I23" s="38" t="s">
        <v>6</v>
      </c>
      <c r="J23" s="38" t="s">
        <v>30</v>
      </c>
      <c r="K23" s="38" t="s">
        <v>5</v>
      </c>
      <c r="L23" s="38" t="s">
        <v>80</v>
      </c>
      <c r="M23" s="38" t="s">
        <v>88</v>
      </c>
    </row>
    <row r="24" spans="1:13" ht="30" customHeight="1">
      <c r="A24" s="129">
        <v>31</v>
      </c>
      <c r="B24" s="128" t="s">
        <v>31</v>
      </c>
      <c r="C24" s="41">
        <v>0</v>
      </c>
      <c r="D24" s="41">
        <f>+E24+F24+H24+L24</f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f>+D24-C24</f>
        <v>0</v>
      </c>
    </row>
    <row r="25" spans="1:13" ht="14.25" customHeight="1">
      <c r="A25" s="79">
        <v>311</v>
      </c>
      <c r="B25" s="130" t="s">
        <v>32</v>
      </c>
      <c r="C25" s="69">
        <v>0</v>
      </c>
      <c r="D25" s="41">
        <f>+E25+F25+H25+L25</f>
        <v>0</v>
      </c>
      <c r="E25" s="45"/>
      <c r="F25" s="69"/>
      <c r="G25" s="69">
        <v>0</v>
      </c>
      <c r="H25" s="69"/>
      <c r="I25" s="69"/>
      <c r="J25" s="69"/>
      <c r="K25" s="69"/>
      <c r="L25" s="69"/>
      <c r="M25" s="41">
        <f t="shared" ref="M25:M52" si="1">+D25-C25</f>
        <v>0</v>
      </c>
    </row>
    <row r="26" spans="1:13" ht="27" customHeight="1">
      <c r="A26" s="79">
        <v>312</v>
      </c>
      <c r="B26" s="131" t="s">
        <v>7</v>
      </c>
      <c r="C26" s="69">
        <v>0</v>
      </c>
      <c r="D26" s="41">
        <f>+E26+F26+H26+L26</f>
        <v>0</v>
      </c>
      <c r="E26" s="69"/>
      <c r="F26" s="69"/>
      <c r="G26" s="69">
        <v>0</v>
      </c>
      <c r="H26" s="69"/>
      <c r="I26" s="69"/>
      <c r="J26" s="69"/>
      <c r="K26" s="69"/>
      <c r="L26" s="69"/>
      <c r="M26" s="41">
        <f t="shared" si="1"/>
        <v>0</v>
      </c>
    </row>
    <row r="27" spans="1:13" ht="13.5" customHeight="1">
      <c r="A27" s="79">
        <v>313</v>
      </c>
      <c r="B27" s="130" t="s">
        <v>8</v>
      </c>
      <c r="C27" s="69">
        <v>0</v>
      </c>
      <c r="D27" s="41">
        <f>+E27+F27+H27+L27</f>
        <v>0</v>
      </c>
      <c r="E27" s="69"/>
      <c r="F27" s="69"/>
      <c r="G27" s="69">
        <v>0</v>
      </c>
      <c r="H27" s="69"/>
      <c r="I27" s="69"/>
      <c r="J27" s="69"/>
      <c r="K27" s="69"/>
      <c r="L27" s="69"/>
      <c r="M27" s="41">
        <f t="shared" si="1"/>
        <v>0</v>
      </c>
    </row>
    <row r="28" spans="1:13" ht="25.5" hidden="1" customHeight="1">
      <c r="A28" s="79"/>
      <c r="B28" s="132"/>
      <c r="C28" s="133">
        <v>0</v>
      </c>
      <c r="D28" s="41">
        <f>+E28+F28+H28+L28</f>
        <v>0</v>
      </c>
      <c r="E28" s="69"/>
      <c r="F28" s="69"/>
      <c r="G28" s="69"/>
      <c r="H28" s="69"/>
      <c r="I28" s="69"/>
      <c r="J28" s="69"/>
      <c r="K28" s="69"/>
      <c r="L28" s="69">
        <v>0</v>
      </c>
      <c r="M28" s="41">
        <f t="shared" si="1"/>
        <v>0</v>
      </c>
    </row>
    <row r="29" spans="1:13" ht="18" customHeight="1">
      <c r="A29" s="129">
        <v>32</v>
      </c>
      <c r="B29" s="134" t="s">
        <v>33</v>
      </c>
      <c r="C29" s="135">
        <v>9500</v>
      </c>
      <c r="D29" s="41">
        <f>+E29+F29+H29+L29+G29</f>
        <v>11704</v>
      </c>
      <c r="E29" s="41">
        <v>0</v>
      </c>
      <c r="F29" s="41">
        <f>+F32</f>
        <v>0</v>
      </c>
      <c r="G29" s="41">
        <f>+G32</f>
        <v>7500</v>
      </c>
      <c r="H29" s="41">
        <f>+H32</f>
        <v>4204</v>
      </c>
      <c r="I29" s="41">
        <v>0</v>
      </c>
      <c r="J29" s="41">
        <v>0</v>
      </c>
      <c r="K29" s="41">
        <v>0</v>
      </c>
      <c r="L29" s="41">
        <v>0</v>
      </c>
      <c r="M29" s="41">
        <f t="shared" si="1"/>
        <v>2204</v>
      </c>
    </row>
    <row r="30" spans="1:13" ht="36" customHeight="1">
      <c r="A30" s="79">
        <v>321</v>
      </c>
      <c r="B30" s="130" t="s">
        <v>9</v>
      </c>
      <c r="C30" s="69">
        <v>0</v>
      </c>
      <c r="D30" s="41">
        <f>+E30+F30+H30+L30</f>
        <v>0</v>
      </c>
      <c r="E30" s="69"/>
      <c r="F30" s="69"/>
      <c r="G30" s="69"/>
      <c r="H30" s="69"/>
      <c r="I30" s="69"/>
      <c r="J30" s="69"/>
      <c r="K30" s="69"/>
      <c r="L30" s="69"/>
      <c r="M30" s="41">
        <f t="shared" si="1"/>
        <v>0</v>
      </c>
    </row>
    <row r="31" spans="1:13" ht="31.5" customHeight="1">
      <c r="A31" s="79">
        <v>322</v>
      </c>
      <c r="B31" s="130" t="s">
        <v>10</v>
      </c>
      <c r="C31" s="69">
        <v>0</v>
      </c>
      <c r="D31" s="41">
        <f>+E31+F31+H31+L31</f>
        <v>0</v>
      </c>
      <c r="E31" s="69"/>
      <c r="F31" s="69"/>
      <c r="G31" s="69"/>
      <c r="H31" s="69"/>
      <c r="I31" s="69"/>
      <c r="J31" s="69"/>
      <c r="K31" s="69"/>
      <c r="L31" s="69"/>
      <c r="M31" s="41">
        <f t="shared" si="1"/>
        <v>0</v>
      </c>
    </row>
    <row r="32" spans="1:13" ht="14.25" customHeight="1">
      <c r="A32" s="79">
        <v>323</v>
      </c>
      <c r="B32" s="130" t="s">
        <v>11</v>
      </c>
      <c r="C32" s="69">
        <v>9500</v>
      </c>
      <c r="D32" s="41">
        <f>+G32+H32</f>
        <v>11704</v>
      </c>
      <c r="E32" s="69">
        <v>0</v>
      </c>
      <c r="F32" s="69"/>
      <c r="G32" s="69">
        <v>7500</v>
      </c>
      <c r="H32" s="69">
        <v>4204</v>
      </c>
      <c r="I32" s="69"/>
      <c r="J32" s="69"/>
      <c r="K32" s="69"/>
      <c r="L32" s="69"/>
      <c r="M32" s="41">
        <f t="shared" si="1"/>
        <v>2204</v>
      </c>
    </row>
    <row r="33" spans="1:13" ht="30.75" customHeight="1">
      <c r="A33" s="79">
        <v>324</v>
      </c>
      <c r="B33" s="130" t="s">
        <v>34</v>
      </c>
      <c r="C33" s="69">
        <v>0</v>
      </c>
      <c r="D33" s="41">
        <f t="shared" ref="D33:D48" si="2">+E33+F33+H33+L33</f>
        <v>0</v>
      </c>
      <c r="E33" s="69"/>
      <c r="F33" s="69"/>
      <c r="G33" s="69">
        <v>0</v>
      </c>
      <c r="H33" s="69"/>
      <c r="I33" s="69"/>
      <c r="J33" s="69"/>
      <c r="K33" s="69"/>
      <c r="L33" s="69"/>
      <c r="M33" s="41">
        <f t="shared" si="1"/>
        <v>0</v>
      </c>
    </row>
    <row r="34" spans="1:13" ht="27" customHeight="1">
      <c r="A34" s="79">
        <v>329</v>
      </c>
      <c r="B34" s="130" t="s">
        <v>12</v>
      </c>
      <c r="C34" s="69">
        <v>0</v>
      </c>
      <c r="D34" s="41">
        <f t="shared" si="2"/>
        <v>0</v>
      </c>
      <c r="E34" s="69"/>
      <c r="F34" s="69"/>
      <c r="G34" s="69"/>
      <c r="H34" s="69"/>
      <c r="I34" s="69"/>
      <c r="J34" s="69"/>
      <c r="K34" s="69"/>
      <c r="L34" s="69"/>
      <c r="M34" s="41">
        <f t="shared" si="1"/>
        <v>0</v>
      </c>
    </row>
    <row r="35" spans="1:13" ht="26.25" customHeight="1">
      <c r="A35" s="129">
        <v>34</v>
      </c>
      <c r="B35" s="134" t="s">
        <v>35</v>
      </c>
      <c r="C35" s="135">
        <v>0</v>
      </c>
      <c r="D35" s="41">
        <f t="shared" si="2"/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f t="shared" si="1"/>
        <v>0</v>
      </c>
    </row>
    <row r="36" spans="1:13" ht="20.25" customHeight="1">
      <c r="A36" s="79">
        <v>343</v>
      </c>
      <c r="B36" s="130" t="s">
        <v>13</v>
      </c>
      <c r="C36" s="69">
        <v>0</v>
      </c>
      <c r="D36" s="41">
        <f t="shared" si="2"/>
        <v>0</v>
      </c>
      <c r="E36" s="69"/>
      <c r="F36" s="69"/>
      <c r="G36" s="69">
        <v>0</v>
      </c>
      <c r="H36" s="69"/>
      <c r="I36" s="69"/>
      <c r="J36" s="69"/>
      <c r="K36" s="69"/>
      <c r="L36" s="69"/>
      <c r="M36" s="41">
        <f t="shared" si="1"/>
        <v>0</v>
      </c>
    </row>
    <row r="37" spans="1:13" s="118" customFormat="1" ht="65.25" customHeight="1">
      <c r="A37" s="129">
        <v>37</v>
      </c>
      <c r="B37" s="136" t="s">
        <v>36</v>
      </c>
      <c r="C37" s="41">
        <v>0</v>
      </c>
      <c r="D37" s="41">
        <f t="shared" si="2"/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f t="shared" si="1"/>
        <v>0</v>
      </c>
    </row>
    <row r="38" spans="1:13" ht="55.5" customHeight="1">
      <c r="A38" s="79">
        <v>372</v>
      </c>
      <c r="B38" s="130" t="s">
        <v>37</v>
      </c>
      <c r="C38" s="69">
        <v>0</v>
      </c>
      <c r="D38" s="41">
        <f t="shared" si="2"/>
        <v>0</v>
      </c>
      <c r="E38" s="69"/>
      <c r="F38" s="69"/>
      <c r="G38" s="69">
        <v>0</v>
      </c>
      <c r="H38" s="69"/>
      <c r="I38" s="69"/>
      <c r="J38" s="69"/>
      <c r="K38" s="69"/>
      <c r="L38" s="69"/>
      <c r="M38" s="41">
        <f t="shared" si="1"/>
        <v>0</v>
      </c>
    </row>
    <row r="39" spans="1:13" s="118" customFormat="1" ht="22.5" customHeight="1">
      <c r="A39" s="129">
        <v>38</v>
      </c>
      <c r="B39" s="136" t="s">
        <v>38</v>
      </c>
      <c r="C39" s="41">
        <v>0</v>
      </c>
      <c r="D39" s="41">
        <f t="shared" si="2"/>
        <v>0</v>
      </c>
      <c r="E39" s="41">
        <v>0</v>
      </c>
      <c r="F39" s="41">
        <v>0</v>
      </c>
      <c r="G39" s="69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f t="shared" si="1"/>
        <v>0</v>
      </c>
    </row>
    <row r="40" spans="1:13" s="118" customFormat="1" ht="48" customHeight="1">
      <c r="A40" s="129">
        <v>4</v>
      </c>
      <c r="B40" s="136" t="s">
        <v>15</v>
      </c>
      <c r="C40" s="41">
        <v>8619808</v>
      </c>
      <c r="D40" s="41">
        <f t="shared" si="2"/>
        <v>8470426</v>
      </c>
      <c r="E40" s="41">
        <f>+E46</f>
        <v>679549</v>
      </c>
      <c r="F40" s="41">
        <f>+F46</f>
        <v>0</v>
      </c>
      <c r="G40" s="41">
        <v>0</v>
      </c>
      <c r="H40" s="41">
        <f>+H46</f>
        <v>7690016</v>
      </c>
      <c r="I40" s="41">
        <v>0</v>
      </c>
      <c r="J40" s="41">
        <v>0</v>
      </c>
      <c r="K40" s="41">
        <v>0</v>
      </c>
      <c r="L40" s="41">
        <f>+L46</f>
        <v>100861</v>
      </c>
      <c r="M40" s="41">
        <f t="shared" si="1"/>
        <v>-149382</v>
      </c>
    </row>
    <row r="41" spans="1:13" s="118" customFormat="1" ht="48" customHeight="1">
      <c r="A41" s="129">
        <v>41</v>
      </c>
      <c r="B41" s="136" t="s">
        <v>39</v>
      </c>
      <c r="C41" s="41">
        <v>0</v>
      </c>
      <c r="D41" s="41">
        <f t="shared" si="2"/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f t="shared" si="1"/>
        <v>0</v>
      </c>
    </row>
    <row r="42" spans="1:13" ht="48" customHeight="1">
      <c r="A42" s="79">
        <v>412</v>
      </c>
      <c r="B42" s="130" t="s">
        <v>40</v>
      </c>
      <c r="C42" s="69">
        <v>0</v>
      </c>
      <c r="D42" s="41">
        <f t="shared" si="2"/>
        <v>0</v>
      </c>
      <c r="E42" s="69">
        <v>0</v>
      </c>
      <c r="F42" s="69"/>
      <c r="G42" s="69">
        <v>0</v>
      </c>
      <c r="H42" s="69"/>
      <c r="I42" s="69"/>
      <c r="J42" s="69"/>
      <c r="K42" s="69"/>
      <c r="L42" s="69">
        <v>0</v>
      </c>
      <c r="M42" s="41">
        <f t="shared" si="1"/>
        <v>0</v>
      </c>
    </row>
    <row r="43" spans="1:13" ht="46.5" customHeight="1">
      <c r="A43" s="129">
        <v>42</v>
      </c>
      <c r="B43" s="136" t="s">
        <v>41</v>
      </c>
      <c r="C43" s="41">
        <v>0</v>
      </c>
      <c r="D43" s="41">
        <f t="shared" si="2"/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f t="shared" si="1"/>
        <v>0</v>
      </c>
    </row>
    <row r="44" spans="1:13" ht="14.25" customHeight="1">
      <c r="A44" s="79">
        <v>422</v>
      </c>
      <c r="B44" s="131" t="s">
        <v>14</v>
      </c>
      <c r="C44" s="133">
        <v>0</v>
      </c>
      <c r="D44" s="41">
        <f t="shared" si="2"/>
        <v>0</v>
      </c>
      <c r="E44" s="69"/>
      <c r="F44" s="69">
        <v>0</v>
      </c>
      <c r="G44" s="69">
        <v>0</v>
      </c>
      <c r="H44" s="69"/>
      <c r="I44" s="69"/>
      <c r="J44" s="69">
        <v>0</v>
      </c>
      <c r="K44" s="69"/>
      <c r="L44" s="69"/>
      <c r="M44" s="41">
        <f t="shared" si="1"/>
        <v>0</v>
      </c>
    </row>
    <row r="45" spans="1:13" ht="51.75" customHeight="1">
      <c r="A45" s="79">
        <v>423</v>
      </c>
      <c r="B45" s="130" t="s">
        <v>54</v>
      </c>
      <c r="C45" s="69">
        <v>0</v>
      </c>
      <c r="D45" s="41">
        <f t="shared" si="2"/>
        <v>0</v>
      </c>
      <c r="E45" s="69"/>
      <c r="F45" s="69">
        <v>0</v>
      </c>
      <c r="G45" s="69">
        <v>0</v>
      </c>
      <c r="H45" s="69"/>
      <c r="I45" s="69"/>
      <c r="J45" s="69"/>
      <c r="K45" s="69"/>
      <c r="L45" s="69"/>
      <c r="M45" s="41">
        <f t="shared" si="1"/>
        <v>0</v>
      </c>
    </row>
    <row r="46" spans="1:13" s="118" customFormat="1" ht="49.5" customHeight="1">
      <c r="A46" s="129">
        <v>45</v>
      </c>
      <c r="B46" s="136" t="s">
        <v>43</v>
      </c>
      <c r="C46" s="41">
        <v>8619808</v>
      </c>
      <c r="D46" s="41">
        <f t="shared" si="2"/>
        <v>8470426</v>
      </c>
      <c r="E46" s="41">
        <f>+E47</f>
        <v>679549</v>
      </c>
      <c r="F46" s="41">
        <f>+F47+F48</f>
        <v>0</v>
      </c>
      <c r="G46" s="41">
        <v>0</v>
      </c>
      <c r="H46" s="41">
        <f>+H47</f>
        <v>7690016</v>
      </c>
      <c r="I46" s="41">
        <v>0</v>
      </c>
      <c r="J46" s="41">
        <v>0</v>
      </c>
      <c r="K46" s="41">
        <v>0</v>
      </c>
      <c r="L46" s="41">
        <f>+L47</f>
        <v>100861</v>
      </c>
      <c r="M46" s="41">
        <f t="shared" si="1"/>
        <v>-149382</v>
      </c>
    </row>
    <row r="47" spans="1:13" ht="45" customHeight="1">
      <c r="A47" s="79">
        <v>451</v>
      </c>
      <c r="B47" s="130" t="s">
        <v>44</v>
      </c>
      <c r="C47" s="69">
        <v>8619808</v>
      </c>
      <c r="D47" s="41">
        <f t="shared" si="2"/>
        <v>8470426</v>
      </c>
      <c r="E47" s="69">
        <v>679549</v>
      </c>
      <c r="F47" s="69"/>
      <c r="G47" s="69"/>
      <c r="H47" s="69">
        <f>7790877-L47</f>
        <v>7690016</v>
      </c>
      <c r="I47" s="69"/>
      <c r="J47" s="69">
        <v>0</v>
      </c>
      <c r="K47" s="69"/>
      <c r="L47" s="69">
        <v>100861</v>
      </c>
      <c r="M47" s="41">
        <f t="shared" si="1"/>
        <v>-149382</v>
      </c>
    </row>
    <row r="48" spans="1:13" ht="45" customHeight="1">
      <c r="A48" s="79">
        <v>452</v>
      </c>
      <c r="B48" s="130" t="s">
        <v>45</v>
      </c>
      <c r="C48" s="69">
        <v>0</v>
      </c>
      <c r="D48" s="41">
        <f t="shared" si="2"/>
        <v>0</v>
      </c>
      <c r="E48" s="69">
        <v>0</v>
      </c>
      <c r="F48" s="69">
        <v>0</v>
      </c>
      <c r="G48" s="69">
        <v>0</v>
      </c>
      <c r="H48" s="69"/>
      <c r="I48" s="69"/>
      <c r="J48" s="69"/>
      <c r="K48" s="69"/>
      <c r="L48" s="69">
        <v>0</v>
      </c>
      <c r="M48" s="41">
        <f t="shared" si="1"/>
        <v>0</v>
      </c>
    </row>
    <row r="49" spans="1:14" ht="52.5" customHeight="1">
      <c r="A49" s="79"/>
      <c r="B49" s="137" t="s">
        <v>46</v>
      </c>
      <c r="C49" s="82">
        <v>9500</v>
      </c>
      <c r="D49" s="41">
        <f>+D29+D35+D37</f>
        <v>11704</v>
      </c>
      <c r="E49" s="138">
        <v>0</v>
      </c>
      <c r="F49" s="138">
        <f>+F24+F29+F35+F37+F39</f>
        <v>0</v>
      </c>
      <c r="G49" s="138">
        <f>+G29</f>
        <v>7500</v>
      </c>
      <c r="H49" s="138">
        <f>+H29</f>
        <v>4204</v>
      </c>
      <c r="I49" s="138">
        <v>0</v>
      </c>
      <c r="J49" s="138">
        <v>0</v>
      </c>
      <c r="K49" s="138">
        <v>0</v>
      </c>
      <c r="L49" s="138">
        <v>0</v>
      </c>
      <c r="M49" s="41">
        <f t="shared" si="1"/>
        <v>2204</v>
      </c>
    </row>
    <row r="50" spans="1:14" ht="69.75" customHeight="1">
      <c r="A50" s="79"/>
      <c r="B50" s="137" t="s">
        <v>47</v>
      </c>
      <c r="C50" s="82">
        <v>8619808</v>
      </c>
      <c r="D50" s="41">
        <f>+E50+F50+H50+L50</f>
        <v>8470426</v>
      </c>
      <c r="E50" s="138">
        <f>+E46</f>
        <v>679549</v>
      </c>
      <c r="F50" s="138">
        <f>+F40</f>
        <v>0</v>
      </c>
      <c r="G50" s="138">
        <v>0</v>
      </c>
      <c r="H50" s="138">
        <f>+H40</f>
        <v>7690016</v>
      </c>
      <c r="I50" s="138">
        <v>0</v>
      </c>
      <c r="J50" s="138">
        <v>0</v>
      </c>
      <c r="K50" s="138">
        <v>0</v>
      </c>
      <c r="L50" s="138">
        <f>+L47</f>
        <v>100861</v>
      </c>
      <c r="M50" s="41">
        <f t="shared" si="1"/>
        <v>-149382</v>
      </c>
    </row>
    <row r="51" spans="1:14" ht="21.75" customHeight="1">
      <c r="A51" s="79"/>
      <c r="B51" s="130"/>
      <c r="C51" s="69"/>
      <c r="D51" s="41"/>
      <c r="E51" s="69"/>
      <c r="F51" s="69"/>
      <c r="G51" s="69"/>
      <c r="H51" s="69"/>
      <c r="I51" s="69"/>
      <c r="J51" s="69"/>
      <c r="K51" s="69"/>
      <c r="L51" s="69"/>
      <c r="M51" s="41">
        <f t="shared" si="1"/>
        <v>0</v>
      </c>
    </row>
    <row r="52" spans="1:14" ht="28.5" customHeight="1">
      <c r="A52" s="80"/>
      <c r="B52" s="81" t="s">
        <v>48</v>
      </c>
      <c r="C52" s="41">
        <f>+C49+C50</f>
        <v>8629308</v>
      </c>
      <c r="D52" s="41">
        <f>+D49+D50</f>
        <v>8482130</v>
      </c>
      <c r="E52" s="82">
        <f>+E50</f>
        <v>679549</v>
      </c>
      <c r="F52" s="82">
        <f>+F49+F50</f>
        <v>0</v>
      </c>
      <c r="G52" s="82">
        <f>+G49+G50</f>
        <v>7500</v>
      </c>
      <c r="H52" s="82">
        <f>+H49+H50</f>
        <v>7694220</v>
      </c>
      <c r="I52" s="82">
        <v>0</v>
      </c>
      <c r="J52" s="82">
        <v>0</v>
      </c>
      <c r="K52" s="82">
        <v>0</v>
      </c>
      <c r="L52" s="82">
        <f>+L46</f>
        <v>100861</v>
      </c>
      <c r="M52" s="41">
        <f t="shared" si="1"/>
        <v>-147178</v>
      </c>
    </row>
    <row r="53" spans="1:14" ht="4.5" customHeight="1">
      <c r="B53" s="200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</row>
    <row r="54" spans="1:14" ht="27.75" customHeight="1">
      <c r="A54" s="210" t="s">
        <v>104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</row>
    <row r="55" spans="1:14">
      <c r="B55" s="189" t="s">
        <v>99</v>
      </c>
      <c r="C55" s="189"/>
      <c r="D55" s="189"/>
      <c r="E55" s="189"/>
      <c r="F55" s="189"/>
      <c r="G55" s="213"/>
      <c r="H55" s="213"/>
      <c r="I55" s="213"/>
      <c r="J55" s="213"/>
      <c r="K55" s="213"/>
      <c r="L55" s="213"/>
      <c r="M55" s="213"/>
      <c r="N55" s="213"/>
    </row>
    <row r="56" spans="1:14" ht="42" customHeight="1">
      <c r="B56" s="190"/>
      <c r="C56" s="194"/>
      <c r="K56" s="190"/>
      <c r="L56" s="190"/>
      <c r="M56" s="144"/>
    </row>
    <row r="57" spans="1:14">
      <c r="B57" s="204"/>
      <c r="C57" s="194"/>
      <c r="K57" s="190"/>
      <c r="L57" s="190"/>
      <c r="M57" s="145"/>
    </row>
    <row r="58" spans="1:14">
      <c r="C58" s="60"/>
    </row>
    <row r="59" spans="1:14">
      <c r="A59" s="191"/>
      <c r="B59" s="191"/>
    </row>
    <row r="60" spans="1:14">
      <c r="B60" s="171"/>
    </row>
    <row r="62" spans="1:14">
      <c r="B62" s="171"/>
    </row>
  </sheetData>
  <mergeCells count="19">
    <mergeCell ref="A13:D13"/>
    <mergeCell ref="A1:L1"/>
    <mergeCell ref="A8:D8"/>
    <mergeCell ref="A9:D9"/>
    <mergeCell ref="A10:D10"/>
    <mergeCell ref="A11:D11"/>
    <mergeCell ref="A12:D12"/>
    <mergeCell ref="A14:D14"/>
    <mergeCell ref="A15:D15"/>
    <mergeCell ref="D19:J19"/>
    <mergeCell ref="B53:M53"/>
    <mergeCell ref="A54:M54"/>
    <mergeCell ref="A59:B59"/>
    <mergeCell ref="B55:N55"/>
    <mergeCell ref="A16:D16"/>
    <mergeCell ref="B56:C56"/>
    <mergeCell ref="B57:C57"/>
    <mergeCell ref="K56:L56"/>
    <mergeCell ref="K57:L57"/>
  </mergeCells>
  <pageMargins left="0.70866141732283472" right="0.70866141732283472" top="0.74803149606299213" bottom="0.74803149606299213" header="0.31496062992125984" footer="0.31496062992125984"/>
  <pageSetup paperSize="9" scale="78" fitToWidth="3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61"/>
  <sheetViews>
    <sheetView view="pageBreakPreview" topLeftCell="A41" zoomScale="60" workbookViewId="0">
      <selection activeCell="O19" sqref="O19"/>
    </sheetView>
  </sheetViews>
  <sheetFormatPr defaultRowHeight="14.25"/>
  <cols>
    <col min="1" max="1" width="12" style="57" customWidth="1"/>
    <col min="2" max="2" width="27.7109375" style="58" customWidth="1"/>
    <col min="3" max="3" width="14.5703125" style="62" customWidth="1"/>
    <col min="4" max="4" width="16.7109375" style="3" customWidth="1"/>
    <col min="5" max="5" width="14.5703125" style="10" customWidth="1"/>
    <col min="6" max="6" width="14.85546875" style="3" customWidth="1"/>
    <col min="7" max="7" width="12.85546875" style="3" customWidth="1"/>
    <col min="8" max="8" width="10.42578125" style="3" customWidth="1"/>
    <col min="9" max="9" width="11.140625" style="3" customWidth="1"/>
    <col min="10" max="10" width="15.7109375" style="3" customWidth="1"/>
    <col min="11" max="11" width="13.5703125" style="3" customWidth="1"/>
    <col min="12" max="12" width="14" style="3" customWidth="1"/>
    <col min="13" max="13" width="11.140625" style="3" customWidth="1"/>
    <col min="14" max="15" width="13.28515625" style="3" customWidth="1"/>
    <col min="16" max="18" width="9.140625" style="3"/>
    <col min="19" max="19" width="9.42578125" style="3" bestFit="1" customWidth="1"/>
    <col min="20" max="20" width="10.140625" style="3" bestFit="1" customWidth="1"/>
    <col min="21" max="254" width="9.140625" style="3"/>
    <col min="255" max="255" width="12" style="3" customWidth="1"/>
    <col min="256" max="256" width="27.7109375" style="3" customWidth="1"/>
    <col min="257" max="257" width="0" style="3" hidden="1" customWidth="1"/>
    <col min="258" max="266" width="16.7109375" style="3" customWidth="1"/>
    <col min="267" max="267" width="16.5703125" style="3" customWidth="1"/>
    <col min="268" max="269" width="0" style="3" hidden="1" customWidth="1"/>
    <col min="270" max="270" width="10.42578125" style="3" customWidth="1"/>
    <col min="271" max="271" width="10.42578125" style="3" bestFit="1" customWidth="1"/>
    <col min="272" max="274" width="9.140625" style="3"/>
    <col min="275" max="275" width="9.42578125" style="3" bestFit="1" customWidth="1"/>
    <col min="276" max="276" width="10.140625" style="3" bestFit="1" customWidth="1"/>
    <col min="277" max="510" width="9.140625" style="3"/>
    <col min="511" max="511" width="12" style="3" customWidth="1"/>
    <col min="512" max="512" width="27.7109375" style="3" customWidth="1"/>
    <col min="513" max="513" width="0" style="3" hidden="1" customWidth="1"/>
    <col min="514" max="522" width="16.7109375" style="3" customWidth="1"/>
    <col min="523" max="523" width="16.5703125" style="3" customWidth="1"/>
    <col min="524" max="525" width="0" style="3" hidden="1" customWidth="1"/>
    <col min="526" max="526" width="10.42578125" style="3" customWidth="1"/>
    <col min="527" max="527" width="10.42578125" style="3" bestFit="1" customWidth="1"/>
    <col min="528" max="530" width="9.140625" style="3"/>
    <col min="531" max="531" width="9.42578125" style="3" bestFit="1" customWidth="1"/>
    <col min="532" max="532" width="10.140625" style="3" bestFit="1" customWidth="1"/>
    <col min="533" max="766" width="9.140625" style="3"/>
    <col min="767" max="767" width="12" style="3" customWidth="1"/>
    <col min="768" max="768" width="27.7109375" style="3" customWidth="1"/>
    <col min="769" max="769" width="0" style="3" hidden="1" customWidth="1"/>
    <col min="770" max="778" width="16.7109375" style="3" customWidth="1"/>
    <col min="779" max="779" width="16.5703125" style="3" customWidth="1"/>
    <col min="780" max="781" width="0" style="3" hidden="1" customWidth="1"/>
    <col min="782" max="782" width="10.42578125" style="3" customWidth="1"/>
    <col min="783" max="783" width="10.42578125" style="3" bestFit="1" customWidth="1"/>
    <col min="784" max="786" width="9.140625" style="3"/>
    <col min="787" max="787" width="9.42578125" style="3" bestFit="1" customWidth="1"/>
    <col min="788" max="788" width="10.140625" style="3" bestFit="1" customWidth="1"/>
    <col min="789" max="1022" width="9.140625" style="3"/>
    <col min="1023" max="1023" width="12" style="3" customWidth="1"/>
    <col min="1024" max="1024" width="27.7109375" style="3" customWidth="1"/>
    <col min="1025" max="1025" width="0" style="3" hidden="1" customWidth="1"/>
    <col min="1026" max="1034" width="16.7109375" style="3" customWidth="1"/>
    <col min="1035" max="1035" width="16.5703125" style="3" customWidth="1"/>
    <col min="1036" max="1037" width="0" style="3" hidden="1" customWidth="1"/>
    <col min="1038" max="1038" width="10.42578125" style="3" customWidth="1"/>
    <col min="1039" max="1039" width="10.42578125" style="3" bestFit="1" customWidth="1"/>
    <col min="1040" max="1042" width="9.140625" style="3"/>
    <col min="1043" max="1043" width="9.42578125" style="3" bestFit="1" customWidth="1"/>
    <col min="1044" max="1044" width="10.140625" style="3" bestFit="1" customWidth="1"/>
    <col min="1045" max="1278" width="9.140625" style="3"/>
    <col min="1279" max="1279" width="12" style="3" customWidth="1"/>
    <col min="1280" max="1280" width="27.7109375" style="3" customWidth="1"/>
    <col min="1281" max="1281" width="0" style="3" hidden="1" customWidth="1"/>
    <col min="1282" max="1290" width="16.7109375" style="3" customWidth="1"/>
    <col min="1291" max="1291" width="16.5703125" style="3" customWidth="1"/>
    <col min="1292" max="1293" width="0" style="3" hidden="1" customWidth="1"/>
    <col min="1294" max="1294" width="10.42578125" style="3" customWidth="1"/>
    <col min="1295" max="1295" width="10.42578125" style="3" bestFit="1" customWidth="1"/>
    <col min="1296" max="1298" width="9.140625" style="3"/>
    <col min="1299" max="1299" width="9.42578125" style="3" bestFit="1" customWidth="1"/>
    <col min="1300" max="1300" width="10.140625" style="3" bestFit="1" customWidth="1"/>
    <col min="1301" max="1534" width="9.140625" style="3"/>
    <col min="1535" max="1535" width="12" style="3" customWidth="1"/>
    <col min="1536" max="1536" width="27.7109375" style="3" customWidth="1"/>
    <col min="1537" max="1537" width="0" style="3" hidden="1" customWidth="1"/>
    <col min="1538" max="1546" width="16.7109375" style="3" customWidth="1"/>
    <col min="1547" max="1547" width="16.5703125" style="3" customWidth="1"/>
    <col min="1548" max="1549" width="0" style="3" hidden="1" customWidth="1"/>
    <col min="1550" max="1550" width="10.42578125" style="3" customWidth="1"/>
    <col min="1551" max="1551" width="10.42578125" style="3" bestFit="1" customWidth="1"/>
    <col min="1552" max="1554" width="9.140625" style="3"/>
    <col min="1555" max="1555" width="9.42578125" style="3" bestFit="1" customWidth="1"/>
    <col min="1556" max="1556" width="10.140625" style="3" bestFit="1" customWidth="1"/>
    <col min="1557" max="1790" width="9.140625" style="3"/>
    <col min="1791" max="1791" width="12" style="3" customWidth="1"/>
    <col min="1792" max="1792" width="27.7109375" style="3" customWidth="1"/>
    <col min="1793" max="1793" width="0" style="3" hidden="1" customWidth="1"/>
    <col min="1794" max="1802" width="16.7109375" style="3" customWidth="1"/>
    <col min="1803" max="1803" width="16.5703125" style="3" customWidth="1"/>
    <col min="1804" max="1805" width="0" style="3" hidden="1" customWidth="1"/>
    <col min="1806" max="1806" width="10.42578125" style="3" customWidth="1"/>
    <col min="1807" max="1807" width="10.42578125" style="3" bestFit="1" customWidth="1"/>
    <col min="1808" max="1810" width="9.140625" style="3"/>
    <col min="1811" max="1811" width="9.42578125" style="3" bestFit="1" customWidth="1"/>
    <col min="1812" max="1812" width="10.140625" style="3" bestFit="1" customWidth="1"/>
    <col min="1813" max="2046" width="9.140625" style="3"/>
    <col min="2047" max="2047" width="12" style="3" customWidth="1"/>
    <col min="2048" max="2048" width="27.7109375" style="3" customWidth="1"/>
    <col min="2049" max="2049" width="0" style="3" hidden="1" customWidth="1"/>
    <col min="2050" max="2058" width="16.7109375" style="3" customWidth="1"/>
    <col min="2059" max="2059" width="16.5703125" style="3" customWidth="1"/>
    <col min="2060" max="2061" width="0" style="3" hidden="1" customWidth="1"/>
    <col min="2062" max="2062" width="10.42578125" style="3" customWidth="1"/>
    <col min="2063" max="2063" width="10.42578125" style="3" bestFit="1" customWidth="1"/>
    <col min="2064" max="2066" width="9.140625" style="3"/>
    <col min="2067" max="2067" width="9.42578125" style="3" bestFit="1" customWidth="1"/>
    <col min="2068" max="2068" width="10.140625" style="3" bestFit="1" customWidth="1"/>
    <col min="2069" max="2302" width="9.140625" style="3"/>
    <col min="2303" max="2303" width="12" style="3" customWidth="1"/>
    <col min="2304" max="2304" width="27.7109375" style="3" customWidth="1"/>
    <col min="2305" max="2305" width="0" style="3" hidden="1" customWidth="1"/>
    <col min="2306" max="2314" width="16.7109375" style="3" customWidth="1"/>
    <col min="2315" max="2315" width="16.5703125" style="3" customWidth="1"/>
    <col min="2316" max="2317" width="0" style="3" hidden="1" customWidth="1"/>
    <col min="2318" max="2318" width="10.42578125" style="3" customWidth="1"/>
    <col min="2319" max="2319" width="10.42578125" style="3" bestFit="1" customWidth="1"/>
    <col min="2320" max="2322" width="9.140625" style="3"/>
    <col min="2323" max="2323" width="9.42578125" style="3" bestFit="1" customWidth="1"/>
    <col min="2324" max="2324" width="10.140625" style="3" bestFit="1" customWidth="1"/>
    <col min="2325" max="2558" width="9.140625" style="3"/>
    <col min="2559" max="2559" width="12" style="3" customWidth="1"/>
    <col min="2560" max="2560" width="27.7109375" style="3" customWidth="1"/>
    <col min="2561" max="2561" width="0" style="3" hidden="1" customWidth="1"/>
    <col min="2562" max="2570" width="16.7109375" style="3" customWidth="1"/>
    <col min="2571" max="2571" width="16.5703125" style="3" customWidth="1"/>
    <col min="2572" max="2573" width="0" style="3" hidden="1" customWidth="1"/>
    <col min="2574" max="2574" width="10.42578125" style="3" customWidth="1"/>
    <col min="2575" max="2575" width="10.42578125" style="3" bestFit="1" customWidth="1"/>
    <col min="2576" max="2578" width="9.140625" style="3"/>
    <col min="2579" max="2579" width="9.42578125" style="3" bestFit="1" customWidth="1"/>
    <col min="2580" max="2580" width="10.140625" style="3" bestFit="1" customWidth="1"/>
    <col min="2581" max="2814" width="9.140625" style="3"/>
    <col min="2815" max="2815" width="12" style="3" customWidth="1"/>
    <col min="2816" max="2816" width="27.7109375" style="3" customWidth="1"/>
    <col min="2817" max="2817" width="0" style="3" hidden="1" customWidth="1"/>
    <col min="2818" max="2826" width="16.7109375" style="3" customWidth="1"/>
    <col min="2827" max="2827" width="16.5703125" style="3" customWidth="1"/>
    <col min="2828" max="2829" width="0" style="3" hidden="1" customWidth="1"/>
    <col min="2830" max="2830" width="10.42578125" style="3" customWidth="1"/>
    <col min="2831" max="2831" width="10.42578125" style="3" bestFit="1" customWidth="1"/>
    <col min="2832" max="2834" width="9.140625" style="3"/>
    <col min="2835" max="2835" width="9.42578125" style="3" bestFit="1" customWidth="1"/>
    <col min="2836" max="2836" width="10.140625" style="3" bestFit="1" customWidth="1"/>
    <col min="2837" max="3070" width="9.140625" style="3"/>
    <col min="3071" max="3071" width="12" style="3" customWidth="1"/>
    <col min="3072" max="3072" width="27.7109375" style="3" customWidth="1"/>
    <col min="3073" max="3073" width="0" style="3" hidden="1" customWidth="1"/>
    <col min="3074" max="3082" width="16.7109375" style="3" customWidth="1"/>
    <col min="3083" max="3083" width="16.5703125" style="3" customWidth="1"/>
    <col min="3084" max="3085" width="0" style="3" hidden="1" customWidth="1"/>
    <col min="3086" max="3086" width="10.42578125" style="3" customWidth="1"/>
    <col min="3087" max="3087" width="10.42578125" style="3" bestFit="1" customWidth="1"/>
    <col min="3088" max="3090" width="9.140625" style="3"/>
    <col min="3091" max="3091" width="9.42578125" style="3" bestFit="1" customWidth="1"/>
    <col min="3092" max="3092" width="10.140625" style="3" bestFit="1" customWidth="1"/>
    <col min="3093" max="3326" width="9.140625" style="3"/>
    <col min="3327" max="3327" width="12" style="3" customWidth="1"/>
    <col min="3328" max="3328" width="27.7109375" style="3" customWidth="1"/>
    <col min="3329" max="3329" width="0" style="3" hidden="1" customWidth="1"/>
    <col min="3330" max="3338" width="16.7109375" style="3" customWidth="1"/>
    <col min="3339" max="3339" width="16.5703125" style="3" customWidth="1"/>
    <col min="3340" max="3341" width="0" style="3" hidden="1" customWidth="1"/>
    <col min="3342" max="3342" width="10.42578125" style="3" customWidth="1"/>
    <col min="3343" max="3343" width="10.42578125" style="3" bestFit="1" customWidth="1"/>
    <col min="3344" max="3346" width="9.140625" style="3"/>
    <col min="3347" max="3347" width="9.42578125" style="3" bestFit="1" customWidth="1"/>
    <col min="3348" max="3348" width="10.140625" style="3" bestFit="1" customWidth="1"/>
    <col min="3349" max="3582" width="9.140625" style="3"/>
    <col min="3583" max="3583" width="12" style="3" customWidth="1"/>
    <col min="3584" max="3584" width="27.7109375" style="3" customWidth="1"/>
    <col min="3585" max="3585" width="0" style="3" hidden="1" customWidth="1"/>
    <col min="3586" max="3594" width="16.7109375" style="3" customWidth="1"/>
    <col min="3595" max="3595" width="16.5703125" style="3" customWidth="1"/>
    <col min="3596" max="3597" width="0" style="3" hidden="1" customWidth="1"/>
    <col min="3598" max="3598" width="10.42578125" style="3" customWidth="1"/>
    <col min="3599" max="3599" width="10.42578125" style="3" bestFit="1" customWidth="1"/>
    <col min="3600" max="3602" width="9.140625" style="3"/>
    <col min="3603" max="3603" width="9.42578125" style="3" bestFit="1" customWidth="1"/>
    <col min="3604" max="3604" width="10.140625" style="3" bestFit="1" customWidth="1"/>
    <col min="3605" max="3838" width="9.140625" style="3"/>
    <col min="3839" max="3839" width="12" style="3" customWidth="1"/>
    <col min="3840" max="3840" width="27.7109375" style="3" customWidth="1"/>
    <col min="3841" max="3841" width="0" style="3" hidden="1" customWidth="1"/>
    <col min="3842" max="3850" width="16.7109375" style="3" customWidth="1"/>
    <col min="3851" max="3851" width="16.5703125" style="3" customWidth="1"/>
    <col min="3852" max="3853" width="0" style="3" hidden="1" customWidth="1"/>
    <col min="3854" max="3854" width="10.42578125" style="3" customWidth="1"/>
    <col min="3855" max="3855" width="10.42578125" style="3" bestFit="1" customWidth="1"/>
    <col min="3856" max="3858" width="9.140625" style="3"/>
    <col min="3859" max="3859" width="9.42578125" style="3" bestFit="1" customWidth="1"/>
    <col min="3860" max="3860" width="10.140625" style="3" bestFit="1" customWidth="1"/>
    <col min="3861" max="4094" width="9.140625" style="3"/>
    <col min="4095" max="4095" width="12" style="3" customWidth="1"/>
    <col min="4096" max="4096" width="27.7109375" style="3" customWidth="1"/>
    <col min="4097" max="4097" width="0" style="3" hidden="1" customWidth="1"/>
    <col min="4098" max="4106" width="16.7109375" style="3" customWidth="1"/>
    <col min="4107" max="4107" width="16.5703125" style="3" customWidth="1"/>
    <col min="4108" max="4109" width="0" style="3" hidden="1" customWidth="1"/>
    <col min="4110" max="4110" width="10.42578125" style="3" customWidth="1"/>
    <col min="4111" max="4111" width="10.42578125" style="3" bestFit="1" customWidth="1"/>
    <col min="4112" max="4114" width="9.140625" style="3"/>
    <col min="4115" max="4115" width="9.42578125" style="3" bestFit="1" customWidth="1"/>
    <col min="4116" max="4116" width="10.140625" style="3" bestFit="1" customWidth="1"/>
    <col min="4117" max="4350" width="9.140625" style="3"/>
    <col min="4351" max="4351" width="12" style="3" customWidth="1"/>
    <col min="4352" max="4352" width="27.7109375" style="3" customWidth="1"/>
    <col min="4353" max="4353" width="0" style="3" hidden="1" customWidth="1"/>
    <col min="4354" max="4362" width="16.7109375" style="3" customWidth="1"/>
    <col min="4363" max="4363" width="16.5703125" style="3" customWidth="1"/>
    <col min="4364" max="4365" width="0" style="3" hidden="1" customWidth="1"/>
    <col min="4366" max="4366" width="10.42578125" style="3" customWidth="1"/>
    <col min="4367" max="4367" width="10.42578125" style="3" bestFit="1" customWidth="1"/>
    <col min="4368" max="4370" width="9.140625" style="3"/>
    <col min="4371" max="4371" width="9.42578125" style="3" bestFit="1" customWidth="1"/>
    <col min="4372" max="4372" width="10.140625" style="3" bestFit="1" customWidth="1"/>
    <col min="4373" max="4606" width="9.140625" style="3"/>
    <col min="4607" max="4607" width="12" style="3" customWidth="1"/>
    <col min="4608" max="4608" width="27.7109375" style="3" customWidth="1"/>
    <col min="4609" max="4609" width="0" style="3" hidden="1" customWidth="1"/>
    <col min="4610" max="4618" width="16.7109375" style="3" customWidth="1"/>
    <col min="4619" max="4619" width="16.5703125" style="3" customWidth="1"/>
    <col min="4620" max="4621" width="0" style="3" hidden="1" customWidth="1"/>
    <col min="4622" max="4622" width="10.42578125" style="3" customWidth="1"/>
    <col min="4623" max="4623" width="10.42578125" style="3" bestFit="1" customWidth="1"/>
    <col min="4624" max="4626" width="9.140625" style="3"/>
    <col min="4627" max="4627" width="9.42578125" style="3" bestFit="1" customWidth="1"/>
    <col min="4628" max="4628" width="10.140625" style="3" bestFit="1" customWidth="1"/>
    <col min="4629" max="4862" width="9.140625" style="3"/>
    <col min="4863" max="4863" width="12" style="3" customWidth="1"/>
    <col min="4864" max="4864" width="27.7109375" style="3" customWidth="1"/>
    <col min="4865" max="4865" width="0" style="3" hidden="1" customWidth="1"/>
    <col min="4866" max="4874" width="16.7109375" style="3" customWidth="1"/>
    <col min="4875" max="4875" width="16.5703125" style="3" customWidth="1"/>
    <col min="4876" max="4877" width="0" style="3" hidden="1" customWidth="1"/>
    <col min="4878" max="4878" width="10.42578125" style="3" customWidth="1"/>
    <col min="4879" max="4879" width="10.42578125" style="3" bestFit="1" customWidth="1"/>
    <col min="4880" max="4882" width="9.140625" style="3"/>
    <col min="4883" max="4883" width="9.42578125" style="3" bestFit="1" customWidth="1"/>
    <col min="4884" max="4884" width="10.140625" style="3" bestFit="1" customWidth="1"/>
    <col min="4885" max="5118" width="9.140625" style="3"/>
    <col min="5119" max="5119" width="12" style="3" customWidth="1"/>
    <col min="5120" max="5120" width="27.7109375" style="3" customWidth="1"/>
    <col min="5121" max="5121" width="0" style="3" hidden="1" customWidth="1"/>
    <col min="5122" max="5130" width="16.7109375" style="3" customWidth="1"/>
    <col min="5131" max="5131" width="16.5703125" style="3" customWidth="1"/>
    <col min="5132" max="5133" width="0" style="3" hidden="1" customWidth="1"/>
    <col min="5134" max="5134" width="10.42578125" style="3" customWidth="1"/>
    <col min="5135" max="5135" width="10.42578125" style="3" bestFit="1" customWidth="1"/>
    <col min="5136" max="5138" width="9.140625" style="3"/>
    <col min="5139" max="5139" width="9.42578125" style="3" bestFit="1" customWidth="1"/>
    <col min="5140" max="5140" width="10.140625" style="3" bestFit="1" customWidth="1"/>
    <col min="5141" max="5374" width="9.140625" style="3"/>
    <col min="5375" max="5375" width="12" style="3" customWidth="1"/>
    <col min="5376" max="5376" width="27.7109375" style="3" customWidth="1"/>
    <col min="5377" max="5377" width="0" style="3" hidden="1" customWidth="1"/>
    <col min="5378" max="5386" width="16.7109375" style="3" customWidth="1"/>
    <col min="5387" max="5387" width="16.5703125" style="3" customWidth="1"/>
    <col min="5388" max="5389" width="0" style="3" hidden="1" customWidth="1"/>
    <col min="5390" max="5390" width="10.42578125" style="3" customWidth="1"/>
    <col min="5391" max="5391" width="10.42578125" style="3" bestFit="1" customWidth="1"/>
    <col min="5392" max="5394" width="9.140625" style="3"/>
    <col min="5395" max="5395" width="9.42578125" style="3" bestFit="1" customWidth="1"/>
    <col min="5396" max="5396" width="10.140625" style="3" bestFit="1" customWidth="1"/>
    <col min="5397" max="5630" width="9.140625" style="3"/>
    <col min="5631" max="5631" width="12" style="3" customWidth="1"/>
    <col min="5632" max="5632" width="27.7109375" style="3" customWidth="1"/>
    <col min="5633" max="5633" width="0" style="3" hidden="1" customWidth="1"/>
    <col min="5634" max="5642" width="16.7109375" style="3" customWidth="1"/>
    <col min="5643" max="5643" width="16.5703125" style="3" customWidth="1"/>
    <col min="5644" max="5645" width="0" style="3" hidden="1" customWidth="1"/>
    <col min="5646" max="5646" width="10.42578125" style="3" customWidth="1"/>
    <col min="5647" max="5647" width="10.42578125" style="3" bestFit="1" customWidth="1"/>
    <col min="5648" max="5650" width="9.140625" style="3"/>
    <col min="5651" max="5651" width="9.42578125" style="3" bestFit="1" customWidth="1"/>
    <col min="5652" max="5652" width="10.140625" style="3" bestFit="1" customWidth="1"/>
    <col min="5653" max="5886" width="9.140625" style="3"/>
    <col min="5887" max="5887" width="12" style="3" customWidth="1"/>
    <col min="5888" max="5888" width="27.7109375" style="3" customWidth="1"/>
    <col min="5889" max="5889" width="0" style="3" hidden="1" customWidth="1"/>
    <col min="5890" max="5898" width="16.7109375" style="3" customWidth="1"/>
    <col min="5899" max="5899" width="16.5703125" style="3" customWidth="1"/>
    <col min="5900" max="5901" width="0" style="3" hidden="1" customWidth="1"/>
    <col min="5902" max="5902" width="10.42578125" style="3" customWidth="1"/>
    <col min="5903" max="5903" width="10.42578125" style="3" bestFit="1" customWidth="1"/>
    <col min="5904" max="5906" width="9.140625" style="3"/>
    <col min="5907" max="5907" width="9.42578125" style="3" bestFit="1" customWidth="1"/>
    <col min="5908" max="5908" width="10.140625" style="3" bestFit="1" customWidth="1"/>
    <col min="5909" max="6142" width="9.140625" style="3"/>
    <col min="6143" max="6143" width="12" style="3" customWidth="1"/>
    <col min="6144" max="6144" width="27.7109375" style="3" customWidth="1"/>
    <col min="6145" max="6145" width="0" style="3" hidden="1" customWidth="1"/>
    <col min="6146" max="6154" width="16.7109375" style="3" customWidth="1"/>
    <col min="6155" max="6155" width="16.5703125" style="3" customWidth="1"/>
    <col min="6156" max="6157" width="0" style="3" hidden="1" customWidth="1"/>
    <col min="6158" max="6158" width="10.42578125" style="3" customWidth="1"/>
    <col min="6159" max="6159" width="10.42578125" style="3" bestFit="1" customWidth="1"/>
    <col min="6160" max="6162" width="9.140625" style="3"/>
    <col min="6163" max="6163" width="9.42578125" style="3" bestFit="1" customWidth="1"/>
    <col min="6164" max="6164" width="10.140625" style="3" bestFit="1" customWidth="1"/>
    <col min="6165" max="6398" width="9.140625" style="3"/>
    <col min="6399" max="6399" width="12" style="3" customWidth="1"/>
    <col min="6400" max="6400" width="27.7109375" style="3" customWidth="1"/>
    <col min="6401" max="6401" width="0" style="3" hidden="1" customWidth="1"/>
    <col min="6402" max="6410" width="16.7109375" style="3" customWidth="1"/>
    <col min="6411" max="6411" width="16.5703125" style="3" customWidth="1"/>
    <col min="6412" max="6413" width="0" style="3" hidden="1" customWidth="1"/>
    <col min="6414" max="6414" width="10.42578125" style="3" customWidth="1"/>
    <col min="6415" max="6415" width="10.42578125" style="3" bestFit="1" customWidth="1"/>
    <col min="6416" max="6418" width="9.140625" style="3"/>
    <col min="6419" max="6419" width="9.42578125" style="3" bestFit="1" customWidth="1"/>
    <col min="6420" max="6420" width="10.140625" style="3" bestFit="1" customWidth="1"/>
    <col min="6421" max="6654" width="9.140625" style="3"/>
    <col min="6655" max="6655" width="12" style="3" customWidth="1"/>
    <col min="6656" max="6656" width="27.7109375" style="3" customWidth="1"/>
    <col min="6657" max="6657" width="0" style="3" hidden="1" customWidth="1"/>
    <col min="6658" max="6666" width="16.7109375" style="3" customWidth="1"/>
    <col min="6667" max="6667" width="16.5703125" style="3" customWidth="1"/>
    <col min="6668" max="6669" width="0" style="3" hidden="1" customWidth="1"/>
    <col min="6670" max="6670" width="10.42578125" style="3" customWidth="1"/>
    <col min="6671" max="6671" width="10.42578125" style="3" bestFit="1" customWidth="1"/>
    <col min="6672" max="6674" width="9.140625" style="3"/>
    <col min="6675" max="6675" width="9.42578125" style="3" bestFit="1" customWidth="1"/>
    <col min="6676" max="6676" width="10.140625" style="3" bestFit="1" customWidth="1"/>
    <col min="6677" max="6910" width="9.140625" style="3"/>
    <col min="6911" max="6911" width="12" style="3" customWidth="1"/>
    <col min="6912" max="6912" width="27.7109375" style="3" customWidth="1"/>
    <col min="6913" max="6913" width="0" style="3" hidden="1" customWidth="1"/>
    <col min="6914" max="6922" width="16.7109375" style="3" customWidth="1"/>
    <col min="6923" max="6923" width="16.5703125" style="3" customWidth="1"/>
    <col min="6924" max="6925" width="0" style="3" hidden="1" customWidth="1"/>
    <col min="6926" max="6926" width="10.42578125" style="3" customWidth="1"/>
    <col min="6927" max="6927" width="10.42578125" style="3" bestFit="1" customWidth="1"/>
    <col min="6928" max="6930" width="9.140625" style="3"/>
    <col min="6931" max="6931" width="9.42578125" style="3" bestFit="1" customWidth="1"/>
    <col min="6932" max="6932" width="10.140625" style="3" bestFit="1" customWidth="1"/>
    <col min="6933" max="7166" width="9.140625" style="3"/>
    <col min="7167" max="7167" width="12" style="3" customWidth="1"/>
    <col min="7168" max="7168" width="27.7109375" style="3" customWidth="1"/>
    <col min="7169" max="7169" width="0" style="3" hidden="1" customWidth="1"/>
    <col min="7170" max="7178" width="16.7109375" style="3" customWidth="1"/>
    <col min="7179" max="7179" width="16.5703125" style="3" customWidth="1"/>
    <col min="7180" max="7181" width="0" style="3" hidden="1" customWidth="1"/>
    <col min="7182" max="7182" width="10.42578125" style="3" customWidth="1"/>
    <col min="7183" max="7183" width="10.42578125" style="3" bestFit="1" customWidth="1"/>
    <col min="7184" max="7186" width="9.140625" style="3"/>
    <col min="7187" max="7187" width="9.42578125" style="3" bestFit="1" customWidth="1"/>
    <col min="7188" max="7188" width="10.140625" style="3" bestFit="1" customWidth="1"/>
    <col min="7189" max="7422" width="9.140625" style="3"/>
    <col min="7423" max="7423" width="12" style="3" customWidth="1"/>
    <col min="7424" max="7424" width="27.7109375" style="3" customWidth="1"/>
    <col min="7425" max="7425" width="0" style="3" hidden="1" customWidth="1"/>
    <col min="7426" max="7434" width="16.7109375" style="3" customWidth="1"/>
    <col min="7435" max="7435" width="16.5703125" style="3" customWidth="1"/>
    <col min="7436" max="7437" width="0" style="3" hidden="1" customWidth="1"/>
    <col min="7438" max="7438" width="10.42578125" style="3" customWidth="1"/>
    <col min="7439" max="7439" width="10.42578125" style="3" bestFit="1" customWidth="1"/>
    <col min="7440" max="7442" width="9.140625" style="3"/>
    <col min="7443" max="7443" width="9.42578125" style="3" bestFit="1" customWidth="1"/>
    <col min="7444" max="7444" width="10.140625" style="3" bestFit="1" customWidth="1"/>
    <col min="7445" max="7678" width="9.140625" style="3"/>
    <col min="7679" max="7679" width="12" style="3" customWidth="1"/>
    <col min="7680" max="7680" width="27.7109375" style="3" customWidth="1"/>
    <col min="7681" max="7681" width="0" style="3" hidden="1" customWidth="1"/>
    <col min="7682" max="7690" width="16.7109375" style="3" customWidth="1"/>
    <col min="7691" max="7691" width="16.5703125" style="3" customWidth="1"/>
    <col min="7692" max="7693" width="0" style="3" hidden="1" customWidth="1"/>
    <col min="7694" max="7694" width="10.42578125" style="3" customWidth="1"/>
    <col min="7695" max="7695" width="10.42578125" style="3" bestFit="1" customWidth="1"/>
    <col min="7696" max="7698" width="9.140625" style="3"/>
    <col min="7699" max="7699" width="9.42578125" style="3" bestFit="1" customWidth="1"/>
    <col min="7700" max="7700" width="10.140625" style="3" bestFit="1" customWidth="1"/>
    <col min="7701" max="7934" width="9.140625" style="3"/>
    <col min="7935" max="7935" width="12" style="3" customWidth="1"/>
    <col min="7936" max="7936" width="27.7109375" style="3" customWidth="1"/>
    <col min="7937" max="7937" width="0" style="3" hidden="1" customWidth="1"/>
    <col min="7938" max="7946" width="16.7109375" style="3" customWidth="1"/>
    <col min="7947" max="7947" width="16.5703125" style="3" customWidth="1"/>
    <col min="7948" max="7949" width="0" style="3" hidden="1" customWidth="1"/>
    <col min="7950" max="7950" width="10.42578125" style="3" customWidth="1"/>
    <col min="7951" max="7951" width="10.42578125" style="3" bestFit="1" customWidth="1"/>
    <col min="7952" max="7954" width="9.140625" style="3"/>
    <col min="7955" max="7955" width="9.42578125" style="3" bestFit="1" customWidth="1"/>
    <col min="7956" max="7956" width="10.140625" style="3" bestFit="1" customWidth="1"/>
    <col min="7957" max="8190" width="9.140625" style="3"/>
    <col min="8191" max="8191" width="12" style="3" customWidth="1"/>
    <col min="8192" max="8192" width="27.7109375" style="3" customWidth="1"/>
    <col min="8193" max="8193" width="0" style="3" hidden="1" customWidth="1"/>
    <col min="8194" max="8202" width="16.7109375" style="3" customWidth="1"/>
    <col min="8203" max="8203" width="16.5703125" style="3" customWidth="1"/>
    <col min="8204" max="8205" width="0" style="3" hidden="1" customWidth="1"/>
    <col min="8206" max="8206" width="10.42578125" style="3" customWidth="1"/>
    <col min="8207" max="8207" width="10.42578125" style="3" bestFit="1" customWidth="1"/>
    <col min="8208" max="8210" width="9.140625" style="3"/>
    <col min="8211" max="8211" width="9.42578125" style="3" bestFit="1" customWidth="1"/>
    <col min="8212" max="8212" width="10.140625" style="3" bestFit="1" customWidth="1"/>
    <col min="8213" max="8446" width="9.140625" style="3"/>
    <col min="8447" max="8447" width="12" style="3" customWidth="1"/>
    <col min="8448" max="8448" width="27.7109375" style="3" customWidth="1"/>
    <col min="8449" max="8449" width="0" style="3" hidden="1" customWidth="1"/>
    <col min="8450" max="8458" width="16.7109375" style="3" customWidth="1"/>
    <col min="8459" max="8459" width="16.5703125" style="3" customWidth="1"/>
    <col min="8460" max="8461" width="0" style="3" hidden="1" customWidth="1"/>
    <col min="8462" max="8462" width="10.42578125" style="3" customWidth="1"/>
    <col min="8463" max="8463" width="10.42578125" style="3" bestFit="1" customWidth="1"/>
    <col min="8464" max="8466" width="9.140625" style="3"/>
    <col min="8467" max="8467" width="9.42578125" style="3" bestFit="1" customWidth="1"/>
    <col min="8468" max="8468" width="10.140625" style="3" bestFit="1" customWidth="1"/>
    <col min="8469" max="8702" width="9.140625" style="3"/>
    <col min="8703" max="8703" width="12" style="3" customWidth="1"/>
    <col min="8704" max="8704" width="27.7109375" style="3" customWidth="1"/>
    <col min="8705" max="8705" width="0" style="3" hidden="1" customWidth="1"/>
    <col min="8706" max="8714" width="16.7109375" style="3" customWidth="1"/>
    <col min="8715" max="8715" width="16.5703125" style="3" customWidth="1"/>
    <col min="8716" max="8717" width="0" style="3" hidden="1" customWidth="1"/>
    <col min="8718" max="8718" width="10.42578125" style="3" customWidth="1"/>
    <col min="8719" max="8719" width="10.42578125" style="3" bestFit="1" customWidth="1"/>
    <col min="8720" max="8722" width="9.140625" style="3"/>
    <col min="8723" max="8723" width="9.42578125" style="3" bestFit="1" customWidth="1"/>
    <col min="8724" max="8724" width="10.140625" style="3" bestFit="1" customWidth="1"/>
    <col min="8725" max="8958" width="9.140625" style="3"/>
    <col min="8959" max="8959" width="12" style="3" customWidth="1"/>
    <col min="8960" max="8960" width="27.7109375" style="3" customWidth="1"/>
    <col min="8961" max="8961" width="0" style="3" hidden="1" customWidth="1"/>
    <col min="8962" max="8970" width="16.7109375" style="3" customWidth="1"/>
    <col min="8971" max="8971" width="16.5703125" style="3" customWidth="1"/>
    <col min="8972" max="8973" width="0" style="3" hidden="1" customWidth="1"/>
    <col min="8974" max="8974" width="10.42578125" style="3" customWidth="1"/>
    <col min="8975" max="8975" width="10.42578125" style="3" bestFit="1" customWidth="1"/>
    <col min="8976" max="8978" width="9.140625" style="3"/>
    <col min="8979" max="8979" width="9.42578125" style="3" bestFit="1" customWidth="1"/>
    <col min="8980" max="8980" width="10.140625" style="3" bestFit="1" customWidth="1"/>
    <col min="8981" max="9214" width="9.140625" style="3"/>
    <col min="9215" max="9215" width="12" style="3" customWidth="1"/>
    <col min="9216" max="9216" width="27.7109375" style="3" customWidth="1"/>
    <col min="9217" max="9217" width="0" style="3" hidden="1" customWidth="1"/>
    <col min="9218" max="9226" width="16.7109375" style="3" customWidth="1"/>
    <col min="9227" max="9227" width="16.5703125" style="3" customWidth="1"/>
    <col min="9228" max="9229" width="0" style="3" hidden="1" customWidth="1"/>
    <col min="9230" max="9230" width="10.42578125" style="3" customWidth="1"/>
    <col min="9231" max="9231" width="10.42578125" style="3" bestFit="1" customWidth="1"/>
    <col min="9232" max="9234" width="9.140625" style="3"/>
    <col min="9235" max="9235" width="9.42578125" style="3" bestFit="1" customWidth="1"/>
    <col min="9236" max="9236" width="10.140625" style="3" bestFit="1" customWidth="1"/>
    <col min="9237" max="9470" width="9.140625" style="3"/>
    <col min="9471" max="9471" width="12" style="3" customWidth="1"/>
    <col min="9472" max="9472" width="27.7109375" style="3" customWidth="1"/>
    <col min="9473" max="9473" width="0" style="3" hidden="1" customWidth="1"/>
    <col min="9474" max="9482" width="16.7109375" style="3" customWidth="1"/>
    <col min="9483" max="9483" width="16.5703125" style="3" customWidth="1"/>
    <col min="9484" max="9485" width="0" style="3" hidden="1" customWidth="1"/>
    <col min="9486" max="9486" width="10.42578125" style="3" customWidth="1"/>
    <col min="9487" max="9487" width="10.42578125" style="3" bestFit="1" customWidth="1"/>
    <col min="9488" max="9490" width="9.140625" style="3"/>
    <col min="9491" max="9491" width="9.42578125" style="3" bestFit="1" customWidth="1"/>
    <col min="9492" max="9492" width="10.140625" style="3" bestFit="1" customWidth="1"/>
    <col min="9493" max="9726" width="9.140625" style="3"/>
    <col min="9727" max="9727" width="12" style="3" customWidth="1"/>
    <col min="9728" max="9728" width="27.7109375" style="3" customWidth="1"/>
    <col min="9729" max="9729" width="0" style="3" hidden="1" customWidth="1"/>
    <col min="9730" max="9738" width="16.7109375" style="3" customWidth="1"/>
    <col min="9739" max="9739" width="16.5703125" style="3" customWidth="1"/>
    <col min="9740" max="9741" width="0" style="3" hidden="1" customWidth="1"/>
    <col min="9742" max="9742" width="10.42578125" style="3" customWidth="1"/>
    <col min="9743" max="9743" width="10.42578125" style="3" bestFit="1" customWidth="1"/>
    <col min="9744" max="9746" width="9.140625" style="3"/>
    <col min="9747" max="9747" width="9.42578125" style="3" bestFit="1" customWidth="1"/>
    <col min="9748" max="9748" width="10.140625" style="3" bestFit="1" customWidth="1"/>
    <col min="9749" max="9982" width="9.140625" style="3"/>
    <col min="9983" max="9983" width="12" style="3" customWidth="1"/>
    <col min="9984" max="9984" width="27.7109375" style="3" customWidth="1"/>
    <col min="9985" max="9985" width="0" style="3" hidden="1" customWidth="1"/>
    <col min="9986" max="9994" width="16.7109375" style="3" customWidth="1"/>
    <col min="9995" max="9995" width="16.5703125" style="3" customWidth="1"/>
    <col min="9996" max="9997" width="0" style="3" hidden="1" customWidth="1"/>
    <col min="9998" max="9998" width="10.42578125" style="3" customWidth="1"/>
    <col min="9999" max="9999" width="10.42578125" style="3" bestFit="1" customWidth="1"/>
    <col min="10000" max="10002" width="9.140625" style="3"/>
    <col min="10003" max="10003" width="9.42578125" style="3" bestFit="1" customWidth="1"/>
    <col min="10004" max="10004" width="10.140625" style="3" bestFit="1" customWidth="1"/>
    <col min="10005" max="10238" width="9.140625" style="3"/>
    <col min="10239" max="10239" width="12" style="3" customWidth="1"/>
    <col min="10240" max="10240" width="27.7109375" style="3" customWidth="1"/>
    <col min="10241" max="10241" width="0" style="3" hidden="1" customWidth="1"/>
    <col min="10242" max="10250" width="16.7109375" style="3" customWidth="1"/>
    <col min="10251" max="10251" width="16.5703125" style="3" customWidth="1"/>
    <col min="10252" max="10253" width="0" style="3" hidden="1" customWidth="1"/>
    <col min="10254" max="10254" width="10.42578125" style="3" customWidth="1"/>
    <col min="10255" max="10255" width="10.42578125" style="3" bestFit="1" customWidth="1"/>
    <col min="10256" max="10258" width="9.140625" style="3"/>
    <col min="10259" max="10259" width="9.42578125" style="3" bestFit="1" customWidth="1"/>
    <col min="10260" max="10260" width="10.140625" style="3" bestFit="1" customWidth="1"/>
    <col min="10261" max="10494" width="9.140625" style="3"/>
    <col min="10495" max="10495" width="12" style="3" customWidth="1"/>
    <col min="10496" max="10496" width="27.7109375" style="3" customWidth="1"/>
    <col min="10497" max="10497" width="0" style="3" hidden="1" customWidth="1"/>
    <col min="10498" max="10506" width="16.7109375" style="3" customWidth="1"/>
    <col min="10507" max="10507" width="16.5703125" style="3" customWidth="1"/>
    <col min="10508" max="10509" width="0" style="3" hidden="1" customWidth="1"/>
    <col min="10510" max="10510" width="10.42578125" style="3" customWidth="1"/>
    <col min="10511" max="10511" width="10.42578125" style="3" bestFit="1" customWidth="1"/>
    <col min="10512" max="10514" width="9.140625" style="3"/>
    <col min="10515" max="10515" width="9.42578125" style="3" bestFit="1" customWidth="1"/>
    <col min="10516" max="10516" width="10.140625" style="3" bestFit="1" customWidth="1"/>
    <col min="10517" max="10750" width="9.140625" style="3"/>
    <col min="10751" max="10751" width="12" style="3" customWidth="1"/>
    <col min="10752" max="10752" width="27.7109375" style="3" customWidth="1"/>
    <col min="10753" max="10753" width="0" style="3" hidden="1" customWidth="1"/>
    <col min="10754" max="10762" width="16.7109375" style="3" customWidth="1"/>
    <col min="10763" max="10763" width="16.5703125" style="3" customWidth="1"/>
    <col min="10764" max="10765" width="0" style="3" hidden="1" customWidth="1"/>
    <col min="10766" max="10766" width="10.42578125" style="3" customWidth="1"/>
    <col min="10767" max="10767" width="10.42578125" style="3" bestFit="1" customWidth="1"/>
    <col min="10768" max="10770" width="9.140625" style="3"/>
    <col min="10771" max="10771" width="9.42578125" style="3" bestFit="1" customWidth="1"/>
    <col min="10772" max="10772" width="10.140625" style="3" bestFit="1" customWidth="1"/>
    <col min="10773" max="11006" width="9.140625" style="3"/>
    <col min="11007" max="11007" width="12" style="3" customWidth="1"/>
    <col min="11008" max="11008" width="27.7109375" style="3" customWidth="1"/>
    <col min="11009" max="11009" width="0" style="3" hidden="1" customWidth="1"/>
    <col min="11010" max="11018" width="16.7109375" style="3" customWidth="1"/>
    <col min="11019" max="11019" width="16.5703125" style="3" customWidth="1"/>
    <col min="11020" max="11021" width="0" style="3" hidden="1" customWidth="1"/>
    <col min="11022" max="11022" width="10.42578125" style="3" customWidth="1"/>
    <col min="11023" max="11023" width="10.42578125" style="3" bestFit="1" customWidth="1"/>
    <col min="11024" max="11026" width="9.140625" style="3"/>
    <col min="11027" max="11027" width="9.42578125" style="3" bestFit="1" customWidth="1"/>
    <col min="11028" max="11028" width="10.140625" style="3" bestFit="1" customWidth="1"/>
    <col min="11029" max="11262" width="9.140625" style="3"/>
    <col min="11263" max="11263" width="12" style="3" customWidth="1"/>
    <col min="11264" max="11264" width="27.7109375" style="3" customWidth="1"/>
    <col min="11265" max="11265" width="0" style="3" hidden="1" customWidth="1"/>
    <col min="11266" max="11274" width="16.7109375" style="3" customWidth="1"/>
    <col min="11275" max="11275" width="16.5703125" style="3" customWidth="1"/>
    <col min="11276" max="11277" width="0" style="3" hidden="1" customWidth="1"/>
    <col min="11278" max="11278" width="10.42578125" style="3" customWidth="1"/>
    <col min="11279" max="11279" width="10.42578125" style="3" bestFit="1" customWidth="1"/>
    <col min="11280" max="11282" width="9.140625" style="3"/>
    <col min="11283" max="11283" width="9.42578125" style="3" bestFit="1" customWidth="1"/>
    <col min="11284" max="11284" width="10.140625" style="3" bestFit="1" customWidth="1"/>
    <col min="11285" max="11518" width="9.140625" style="3"/>
    <col min="11519" max="11519" width="12" style="3" customWidth="1"/>
    <col min="11520" max="11520" width="27.7109375" style="3" customWidth="1"/>
    <col min="11521" max="11521" width="0" style="3" hidden="1" customWidth="1"/>
    <col min="11522" max="11530" width="16.7109375" style="3" customWidth="1"/>
    <col min="11531" max="11531" width="16.5703125" style="3" customWidth="1"/>
    <col min="11532" max="11533" width="0" style="3" hidden="1" customWidth="1"/>
    <col min="11534" max="11534" width="10.42578125" style="3" customWidth="1"/>
    <col min="11535" max="11535" width="10.42578125" style="3" bestFit="1" customWidth="1"/>
    <col min="11536" max="11538" width="9.140625" style="3"/>
    <col min="11539" max="11539" width="9.42578125" style="3" bestFit="1" customWidth="1"/>
    <col min="11540" max="11540" width="10.140625" style="3" bestFit="1" customWidth="1"/>
    <col min="11541" max="11774" width="9.140625" style="3"/>
    <col min="11775" max="11775" width="12" style="3" customWidth="1"/>
    <col min="11776" max="11776" width="27.7109375" style="3" customWidth="1"/>
    <col min="11777" max="11777" width="0" style="3" hidden="1" customWidth="1"/>
    <col min="11778" max="11786" width="16.7109375" style="3" customWidth="1"/>
    <col min="11787" max="11787" width="16.5703125" style="3" customWidth="1"/>
    <col min="11788" max="11789" width="0" style="3" hidden="1" customWidth="1"/>
    <col min="11790" max="11790" width="10.42578125" style="3" customWidth="1"/>
    <col min="11791" max="11791" width="10.42578125" style="3" bestFit="1" customWidth="1"/>
    <col min="11792" max="11794" width="9.140625" style="3"/>
    <col min="11795" max="11795" width="9.42578125" style="3" bestFit="1" customWidth="1"/>
    <col min="11796" max="11796" width="10.140625" style="3" bestFit="1" customWidth="1"/>
    <col min="11797" max="12030" width="9.140625" style="3"/>
    <col min="12031" max="12031" width="12" style="3" customWidth="1"/>
    <col min="12032" max="12032" width="27.7109375" style="3" customWidth="1"/>
    <col min="12033" max="12033" width="0" style="3" hidden="1" customWidth="1"/>
    <col min="12034" max="12042" width="16.7109375" style="3" customWidth="1"/>
    <col min="12043" max="12043" width="16.5703125" style="3" customWidth="1"/>
    <col min="12044" max="12045" width="0" style="3" hidden="1" customWidth="1"/>
    <col min="12046" max="12046" width="10.42578125" style="3" customWidth="1"/>
    <col min="12047" max="12047" width="10.42578125" style="3" bestFit="1" customWidth="1"/>
    <col min="12048" max="12050" width="9.140625" style="3"/>
    <col min="12051" max="12051" width="9.42578125" style="3" bestFit="1" customWidth="1"/>
    <col min="12052" max="12052" width="10.140625" style="3" bestFit="1" customWidth="1"/>
    <col min="12053" max="12286" width="9.140625" style="3"/>
    <col min="12287" max="12287" width="12" style="3" customWidth="1"/>
    <col min="12288" max="12288" width="27.7109375" style="3" customWidth="1"/>
    <col min="12289" max="12289" width="0" style="3" hidden="1" customWidth="1"/>
    <col min="12290" max="12298" width="16.7109375" style="3" customWidth="1"/>
    <col min="12299" max="12299" width="16.5703125" style="3" customWidth="1"/>
    <col min="12300" max="12301" width="0" style="3" hidden="1" customWidth="1"/>
    <col min="12302" max="12302" width="10.42578125" style="3" customWidth="1"/>
    <col min="12303" max="12303" width="10.42578125" style="3" bestFit="1" customWidth="1"/>
    <col min="12304" max="12306" width="9.140625" style="3"/>
    <col min="12307" max="12307" width="9.42578125" style="3" bestFit="1" customWidth="1"/>
    <col min="12308" max="12308" width="10.140625" style="3" bestFit="1" customWidth="1"/>
    <col min="12309" max="12542" width="9.140625" style="3"/>
    <col min="12543" max="12543" width="12" style="3" customWidth="1"/>
    <col min="12544" max="12544" width="27.7109375" style="3" customWidth="1"/>
    <col min="12545" max="12545" width="0" style="3" hidden="1" customWidth="1"/>
    <col min="12546" max="12554" width="16.7109375" style="3" customWidth="1"/>
    <col min="12555" max="12555" width="16.5703125" style="3" customWidth="1"/>
    <col min="12556" max="12557" width="0" style="3" hidden="1" customWidth="1"/>
    <col min="12558" max="12558" width="10.42578125" style="3" customWidth="1"/>
    <col min="12559" max="12559" width="10.42578125" style="3" bestFit="1" customWidth="1"/>
    <col min="12560" max="12562" width="9.140625" style="3"/>
    <col min="12563" max="12563" width="9.42578125" style="3" bestFit="1" customWidth="1"/>
    <col min="12564" max="12564" width="10.140625" style="3" bestFit="1" customWidth="1"/>
    <col min="12565" max="12798" width="9.140625" style="3"/>
    <col min="12799" max="12799" width="12" style="3" customWidth="1"/>
    <col min="12800" max="12800" width="27.7109375" style="3" customWidth="1"/>
    <col min="12801" max="12801" width="0" style="3" hidden="1" customWidth="1"/>
    <col min="12802" max="12810" width="16.7109375" style="3" customWidth="1"/>
    <col min="12811" max="12811" width="16.5703125" style="3" customWidth="1"/>
    <col min="12812" max="12813" width="0" style="3" hidden="1" customWidth="1"/>
    <col min="12814" max="12814" width="10.42578125" style="3" customWidth="1"/>
    <col min="12815" max="12815" width="10.42578125" style="3" bestFit="1" customWidth="1"/>
    <col min="12816" max="12818" width="9.140625" style="3"/>
    <col min="12819" max="12819" width="9.42578125" style="3" bestFit="1" customWidth="1"/>
    <col min="12820" max="12820" width="10.140625" style="3" bestFit="1" customWidth="1"/>
    <col min="12821" max="13054" width="9.140625" style="3"/>
    <col min="13055" max="13055" width="12" style="3" customWidth="1"/>
    <col min="13056" max="13056" width="27.7109375" style="3" customWidth="1"/>
    <col min="13057" max="13057" width="0" style="3" hidden="1" customWidth="1"/>
    <col min="13058" max="13066" width="16.7109375" style="3" customWidth="1"/>
    <col min="13067" max="13067" width="16.5703125" style="3" customWidth="1"/>
    <col min="13068" max="13069" width="0" style="3" hidden="1" customWidth="1"/>
    <col min="13070" max="13070" width="10.42578125" style="3" customWidth="1"/>
    <col min="13071" max="13071" width="10.42578125" style="3" bestFit="1" customWidth="1"/>
    <col min="13072" max="13074" width="9.140625" style="3"/>
    <col min="13075" max="13075" width="9.42578125" style="3" bestFit="1" customWidth="1"/>
    <col min="13076" max="13076" width="10.140625" style="3" bestFit="1" customWidth="1"/>
    <col min="13077" max="13310" width="9.140625" style="3"/>
    <col min="13311" max="13311" width="12" style="3" customWidth="1"/>
    <col min="13312" max="13312" width="27.7109375" style="3" customWidth="1"/>
    <col min="13313" max="13313" width="0" style="3" hidden="1" customWidth="1"/>
    <col min="13314" max="13322" width="16.7109375" style="3" customWidth="1"/>
    <col min="13323" max="13323" width="16.5703125" style="3" customWidth="1"/>
    <col min="13324" max="13325" width="0" style="3" hidden="1" customWidth="1"/>
    <col min="13326" max="13326" width="10.42578125" style="3" customWidth="1"/>
    <col min="13327" max="13327" width="10.42578125" style="3" bestFit="1" customWidth="1"/>
    <col min="13328" max="13330" width="9.140625" style="3"/>
    <col min="13331" max="13331" width="9.42578125" style="3" bestFit="1" customWidth="1"/>
    <col min="13332" max="13332" width="10.140625" style="3" bestFit="1" customWidth="1"/>
    <col min="13333" max="13566" width="9.140625" style="3"/>
    <col min="13567" max="13567" width="12" style="3" customWidth="1"/>
    <col min="13568" max="13568" width="27.7109375" style="3" customWidth="1"/>
    <col min="13569" max="13569" width="0" style="3" hidden="1" customWidth="1"/>
    <col min="13570" max="13578" width="16.7109375" style="3" customWidth="1"/>
    <col min="13579" max="13579" width="16.5703125" style="3" customWidth="1"/>
    <col min="13580" max="13581" width="0" style="3" hidden="1" customWidth="1"/>
    <col min="13582" max="13582" width="10.42578125" style="3" customWidth="1"/>
    <col min="13583" max="13583" width="10.42578125" style="3" bestFit="1" customWidth="1"/>
    <col min="13584" max="13586" width="9.140625" style="3"/>
    <col min="13587" max="13587" width="9.42578125" style="3" bestFit="1" customWidth="1"/>
    <col min="13588" max="13588" width="10.140625" style="3" bestFit="1" customWidth="1"/>
    <col min="13589" max="13822" width="9.140625" style="3"/>
    <col min="13823" max="13823" width="12" style="3" customWidth="1"/>
    <col min="13824" max="13824" width="27.7109375" style="3" customWidth="1"/>
    <col min="13825" max="13825" width="0" style="3" hidden="1" customWidth="1"/>
    <col min="13826" max="13834" width="16.7109375" style="3" customWidth="1"/>
    <col min="13835" max="13835" width="16.5703125" style="3" customWidth="1"/>
    <col min="13836" max="13837" width="0" style="3" hidden="1" customWidth="1"/>
    <col min="13838" max="13838" width="10.42578125" style="3" customWidth="1"/>
    <col min="13839" max="13839" width="10.42578125" style="3" bestFit="1" customWidth="1"/>
    <col min="13840" max="13842" width="9.140625" style="3"/>
    <col min="13843" max="13843" width="9.42578125" style="3" bestFit="1" customWidth="1"/>
    <col min="13844" max="13844" width="10.140625" style="3" bestFit="1" customWidth="1"/>
    <col min="13845" max="14078" width="9.140625" style="3"/>
    <col min="14079" max="14079" width="12" style="3" customWidth="1"/>
    <col min="14080" max="14080" width="27.7109375" style="3" customWidth="1"/>
    <col min="14081" max="14081" width="0" style="3" hidden="1" customWidth="1"/>
    <col min="14082" max="14090" width="16.7109375" style="3" customWidth="1"/>
    <col min="14091" max="14091" width="16.5703125" style="3" customWidth="1"/>
    <col min="14092" max="14093" width="0" style="3" hidden="1" customWidth="1"/>
    <col min="14094" max="14094" width="10.42578125" style="3" customWidth="1"/>
    <col min="14095" max="14095" width="10.42578125" style="3" bestFit="1" customWidth="1"/>
    <col min="14096" max="14098" width="9.140625" style="3"/>
    <col min="14099" max="14099" width="9.42578125" style="3" bestFit="1" customWidth="1"/>
    <col min="14100" max="14100" width="10.140625" style="3" bestFit="1" customWidth="1"/>
    <col min="14101" max="14334" width="9.140625" style="3"/>
    <col min="14335" max="14335" width="12" style="3" customWidth="1"/>
    <col min="14336" max="14336" width="27.7109375" style="3" customWidth="1"/>
    <col min="14337" max="14337" width="0" style="3" hidden="1" customWidth="1"/>
    <col min="14338" max="14346" width="16.7109375" style="3" customWidth="1"/>
    <col min="14347" max="14347" width="16.5703125" style="3" customWidth="1"/>
    <col min="14348" max="14349" width="0" style="3" hidden="1" customWidth="1"/>
    <col min="14350" max="14350" width="10.42578125" style="3" customWidth="1"/>
    <col min="14351" max="14351" width="10.42578125" style="3" bestFit="1" customWidth="1"/>
    <col min="14352" max="14354" width="9.140625" style="3"/>
    <col min="14355" max="14355" width="9.42578125" style="3" bestFit="1" customWidth="1"/>
    <col min="14356" max="14356" width="10.140625" style="3" bestFit="1" customWidth="1"/>
    <col min="14357" max="14590" width="9.140625" style="3"/>
    <col min="14591" max="14591" width="12" style="3" customWidth="1"/>
    <col min="14592" max="14592" width="27.7109375" style="3" customWidth="1"/>
    <col min="14593" max="14593" width="0" style="3" hidden="1" customWidth="1"/>
    <col min="14594" max="14602" width="16.7109375" style="3" customWidth="1"/>
    <col min="14603" max="14603" width="16.5703125" style="3" customWidth="1"/>
    <col min="14604" max="14605" width="0" style="3" hidden="1" customWidth="1"/>
    <col min="14606" max="14606" width="10.42578125" style="3" customWidth="1"/>
    <col min="14607" max="14607" width="10.42578125" style="3" bestFit="1" customWidth="1"/>
    <col min="14608" max="14610" width="9.140625" style="3"/>
    <col min="14611" max="14611" width="9.42578125" style="3" bestFit="1" customWidth="1"/>
    <col min="14612" max="14612" width="10.140625" style="3" bestFit="1" customWidth="1"/>
    <col min="14613" max="14846" width="9.140625" style="3"/>
    <col min="14847" max="14847" width="12" style="3" customWidth="1"/>
    <col min="14848" max="14848" width="27.7109375" style="3" customWidth="1"/>
    <col min="14849" max="14849" width="0" style="3" hidden="1" customWidth="1"/>
    <col min="14850" max="14858" width="16.7109375" style="3" customWidth="1"/>
    <col min="14859" max="14859" width="16.5703125" style="3" customWidth="1"/>
    <col min="14860" max="14861" width="0" style="3" hidden="1" customWidth="1"/>
    <col min="14862" max="14862" width="10.42578125" style="3" customWidth="1"/>
    <col min="14863" max="14863" width="10.42578125" style="3" bestFit="1" customWidth="1"/>
    <col min="14864" max="14866" width="9.140625" style="3"/>
    <col min="14867" max="14867" width="9.42578125" style="3" bestFit="1" customWidth="1"/>
    <col min="14868" max="14868" width="10.140625" style="3" bestFit="1" customWidth="1"/>
    <col min="14869" max="15102" width="9.140625" style="3"/>
    <col min="15103" max="15103" width="12" style="3" customWidth="1"/>
    <col min="15104" max="15104" width="27.7109375" style="3" customWidth="1"/>
    <col min="15105" max="15105" width="0" style="3" hidden="1" customWidth="1"/>
    <col min="15106" max="15114" width="16.7109375" style="3" customWidth="1"/>
    <col min="15115" max="15115" width="16.5703125" style="3" customWidth="1"/>
    <col min="15116" max="15117" width="0" style="3" hidden="1" customWidth="1"/>
    <col min="15118" max="15118" width="10.42578125" style="3" customWidth="1"/>
    <col min="15119" max="15119" width="10.42578125" style="3" bestFit="1" customWidth="1"/>
    <col min="15120" max="15122" width="9.140625" style="3"/>
    <col min="15123" max="15123" width="9.42578125" style="3" bestFit="1" customWidth="1"/>
    <col min="15124" max="15124" width="10.140625" style="3" bestFit="1" customWidth="1"/>
    <col min="15125" max="15358" width="9.140625" style="3"/>
    <col min="15359" max="15359" width="12" style="3" customWidth="1"/>
    <col min="15360" max="15360" width="27.7109375" style="3" customWidth="1"/>
    <col min="15361" max="15361" width="0" style="3" hidden="1" customWidth="1"/>
    <col min="15362" max="15370" width="16.7109375" style="3" customWidth="1"/>
    <col min="15371" max="15371" width="16.5703125" style="3" customWidth="1"/>
    <col min="15372" max="15373" width="0" style="3" hidden="1" customWidth="1"/>
    <col min="15374" max="15374" width="10.42578125" style="3" customWidth="1"/>
    <col min="15375" max="15375" width="10.42578125" style="3" bestFit="1" customWidth="1"/>
    <col min="15376" max="15378" width="9.140625" style="3"/>
    <col min="15379" max="15379" width="9.42578125" style="3" bestFit="1" customWidth="1"/>
    <col min="15380" max="15380" width="10.140625" style="3" bestFit="1" customWidth="1"/>
    <col min="15381" max="15614" width="9.140625" style="3"/>
    <col min="15615" max="15615" width="12" style="3" customWidth="1"/>
    <col min="15616" max="15616" width="27.7109375" style="3" customWidth="1"/>
    <col min="15617" max="15617" width="0" style="3" hidden="1" customWidth="1"/>
    <col min="15618" max="15626" width="16.7109375" style="3" customWidth="1"/>
    <col min="15627" max="15627" width="16.5703125" style="3" customWidth="1"/>
    <col min="15628" max="15629" width="0" style="3" hidden="1" customWidth="1"/>
    <col min="15630" max="15630" width="10.42578125" style="3" customWidth="1"/>
    <col min="15631" max="15631" width="10.42578125" style="3" bestFit="1" customWidth="1"/>
    <col min="15632" max="15634" width="9.140625" style="3"/>
    <col min="15635" max="15635" width="9.42578125" style="3" bestFit="1" customWidth="1"/>
    <col min="15636" max="15636" width="10.140625" style="3" bestFit="1" customWidth="1"/>
    <col min="15637" max="15870" width="9.140625" style="3"/>
    <col min="15871" max="15871" width="12" style="3" customWidth="1"/>
    <col min="15872" max="15872" width="27.7109375" style="3" customWidth="1"/>
    <col min="15873" max="15873" width="0" style="3" hidden="1" customWidth="1"/>
    <col min="15874" max="15882" width="16.7109375" style="3" customWidth="1"/>
    <col min="15883" max="15883" width="16.5703125" style="3" customWidth="1"/>
    <col min="15884" max="15885" width="0" style="3" hidden="1" customWidth="1"/>
    <col min="15886" max="15886" width="10.42578125" style="3" customWidth="1"/>
    <col min="15887" max="15887" width="10.42578125" style="3" bestFit="1" customWidth="1"/>
    <col min="15888" max="15890" width="9.140625" style="3"/>
    <col min="15891" max="15891" width="9.42578125" style="3" bestFit="1" customWidth="1"/>
    <col min="15892" max="15892" width="10.140625" style="3" bestFit="1" customWidth="1"/>
    <col min="15893" max="16126" width="9.140625" style="3"/>
    <col min="16127" max="16127" width="12" style="3" customWidth="1"/>
    <col min="16128" max="16128" width="27.7109375" style="3" customWidth="1"/>
    <col min="16129" max="16129" width="0" style="3" hidden="1" customWidth="1"/>
    <col min="16130" max="16138" width="16.7109375" style="3" customWidth="1"/>
    <col min="16139" max="16139" width="16.5703125" style="3" customWidth="1"/>
    <col min="16140" max="16141" width="0" style="3" hidden="1" customWidth="1"/>
    <col min="16142" max="16142" width="10.42578125" style="3" customWidth="1"/>
    <col min="16143" max="16143" width="10.42578125" style="3" bestFit="1" customWidth="1"/>
    <col min="16144" max="16146" width="9.140625" style="3"/>
    <col min="16147" max="16147" width="9.42578125" style="3" bestFit="1" customWidth="1"/>
    <col min="16148" max="16148" width="10.140625" style="3" bestFit="1" customWidth="1"/>
    <col min="16149" max="16384" width="9.140625" style="3"/>
  </cols>
  <sheetData>
    <row r="1" spans="1:14" ht="24.75" customHeight="1">
      <c r="A1" s="218" t="s">
        <v>102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N1" s="4"/>
    </row>
    <row r="2" spans="1:14" ht="20.25" customHeight="1">
      <c r="A2" s="4"/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4"/>
    </row>
    <row r="3" spans="1:14" ht="18" customHeight="1">
      <c r="A3" s="6" t="s">
        <v>17</v>
      </c>
      <c r="B3" s="7"/>
      <c r="C3" s="8"/>
      <c r="D3" s="8" t="s">
        <v>18</v>
      </c>
      <c r="E3" s="7"/>
      <c r="L3" s="3" t="s">
        <v>51</v>
      </c>
    </row>
    <row r="4" spans="1:14" ht="15" customHeight="1">
      <c r="A4" s="9" t="s">
        <v>19</v>
      </c>
      <c r="B4" s="10"/>
      <c r="C4" s="3"/>
    </row>
    <row r="5" spans="1:14" ht="16.5" customHeight="1">
      <c r="A5" s="11"/>
      <c r="B5" s="10"/>
      <c r="C5" s="3"/>
    </row>
    <row r="6" spans="1:14" ht="48" customHeight="1" thickBot="1">
      <c r="A6" s="12" t="s">
        <v>20</v>
      </c>
      <c r="B6" s="13"/>
      <c r="C6" s="14"/>
      <c r="D6" s="15"/>
      <c r="E6" s="16"/>
      <c r="F6" s="96" t="s">
        <v>87</v>
      </c>
      <c r="G6" s="96"/>
      <c r="H6" s="96" t="s">
        <v>101</v>
      </c>
      <c r="I6" s="96" t="s">
        <v>88</v>
      </c>
    </row>
    <row r="7" spans="1:14" ht="8.25" customHeight="1" thickTop="1">
      <c r="A7" s="17"/>
      <c r="B7" s="18"/>
      <c r="C7" s="19"/>
      <c r="D7" s="18"/>
      <c r="E7" s="20"/>
      <c r="F7" s="100"/>
      <c r="G7" s="100"/>
      <c r="H7" s="21"/>
      <c r="I7" s="21"/>
    </row>
    <row r="8" spans="1:14" ht="15">
      <c r="A8" s="220" t="s">
        <v>1</v>
      </c>
      <c r="B8" s="220"/>
      <c r="C8" s="220"/>
      <c r="D8" s="220"/>
      <c r="E8" s="72"/>
      <c r="F8" s="147"/>
      <c r="G8" s="147"/>
      <c r="H8" s="72"/>
      <c r="I8" s="72"/>
    </row>
    <row r="9" spans="1:14" ht="32.25" customHeight="1">
      <c r="A9" s="221" t="s">
        <v>21</v>
      </c>
      <c r="B9" s="221"/>
      <c r="C9" s="221"/>
      <c r="D9" s="221"/>
      <c r="E9" s="72"/>
      <c r="F9" s="147">
        <v>100000</v>
      </c>
      <c r="G9" s="147"/>
      <c r="H9" s="72">
        <v>66000</v>
      </c>
      <c r="I9" s="72">
        <f>+H9-F9</f>
        <v>-34000</v>
      </c>
    </row>
    <row r="10" spans="1:14" ht="15">
      <c r="A10" s="220" t="s">
        <v>3</v>
      </c>
      <c r="B10" s="220"/>
      <c r="C10" s="220"/>
      <c r="D10" s="220"/>
      <c r="E10" s="72"/>
      <c r="F10" s="147"/>
      <c r="G10" s="147"/>
      <c r="H10" s="72"/>
      <c r="I10" s="72">
        <f t="shared" ref="I10:I16" si="0">+H10-F10</f>
        <v>0</v>
      </c>
    </row>
    <row r="11" spans="1:14" ht="15">
      <c r="A11" s="220" t="s">
        <v>4</v>
      </c>
      <c r="B11" s="220"/>
      <c r="C11" s="220"/>
      <c r="D11" s="220"/>
      <c r="E11" s="72"/>
      <c r="F11" s="147"/>
      <c r="G11" s="147"/>
      <c r="H11" s="72"/>
      <c r="I11" s="72">
        <f t="shared" si="0"/>
        <v>0</v>
      </c>
    </row>
    <row r="12" spans="1:14" ht="15">
      <c r="A12" s="220" t="s">
        <v>6</v>
      </c>
      <c r="B12" s="220"/>
      <c r="C12" s="220"/>
      <c r="D12" s="220"/>
      <c r="E12" s="72"/>
      <c r="F12" s="147"/>
      <c r="G12" s="147"/>
      <c r="H12" s="72"/>
      <c r="I12" s="72">
        <f t="shared" si="0"/>
        <v>0</v>
      </c>
    </row>
    <row r="13" spans="1:14" ht="31.5" customHeight="1">
      <c r="A13" s="221" t="s">
        <v>22</v>
      </c>
      <c r="B13" s="221"/>
      <c r="C13" s="221"/>
      <c r="D13" s="221"/>
      <c r="E13" s="72"/>
      <c r="F13" s="147"/>
      <c r="G13" s="147"/>
      <c r="H13" s="72"/>
      <c r="I13" s="72">
        <f t="shared" si="0"/>
        <v>0</v>
      </c>
    </row>
    <row r="14" spans="1:14" ht="15">
      <c r="A14" s="220" t="s">
        <v>23</v>
      </c>
      <c r="B14" s="220"/>
      <c r="C14" s="220"/>
      <c r="D14" s="220"/>
      <c r="E14" s="72"/>
      <c r="F14" s="147"/>
      <c r="G14" s="147"/>
      <c r="H14" s="72"/>
      <c r="I14" s="72">
        <f t="shared" si="0"/>
        <v>0</v>
      </c>
    </row>
    <row r="15" spans="1:14" ht="15.75" customHeight="1">
      <c r="A15" s="202" t="s">
        <v>58</v>
      </c>
      <c r="B15" s="203"/>
      <c r="C15" s="203"/>
      <c r="D15" s="203"/>
      <c r="E15" s="73"/>
      <c r="F15" s="148">
        <v>0</v>
      </c>
      <c r="G15" s="148"/>
      <c r="H15" s="181">
        <v>0</v>
      </c>
      <c r="I15" s="182">
        <f t="shared" si="0"/>
        <v>0</v>
      </c>
    </row>
    <row r="16" spans="1:14" ht="15.75" thickBot="1">
      <c r="A16" s="22" t="s">
        <v>24</v>
      </c>
      <c r="B16" s="23"/>
      <c r="C16" s="24"/>
      <c r="D16" s="74"/>
      <c r="E16" s="75"/>
      <c r="F16" s="149">
        <f>+F9+F15</f>
        <v>100000</v>
      </c>
      <c r="G16" s="149"/>
      <c r="H16" s="183">
        <f>+H9+H15</f>
        <v>66000</v>
      </c>
      <c r="I16" s="184">
        <f t="shared" si="0"/>
        <v>-34000</v>
      </c>
    </row>
    <row r="17" spans="1:13" ht="15.75" thickTop="1">
      <c r="A17" s="64"/>
      <c r="B17" s="26"/>
      <c r="C17" s="27"/>
      <c r="E17" s="65"/>
      <c r="F17" s="66"/>
    </row>
    <row r="18" spans="1:13" s="28" customFormat="1" ht="15">
      <c r="A18" s="67" t="s">
        <v>52</v>
      </c>
      <c r="B18" s="68"/>
      <c r="C18" s="67"/>
      <c r="D18" s="225" t="s">
        <v>55</v>
      </c>
      <c r="E18" s="226"/>
      <c r="F18" s="226"/>
      <c r="G18" s="226"/>
      <c r="H18" s="226"/>
      <c r="I18" s="226"/>
      <c r="J18" s="67"/>
      <c r="K18" s="67"/>
    </row>
    <row r="19" spans="1:13" ht="15">
      <c r="A19" s="70"/>
      <c r="B19" s="71"/>
      <c r="C19" s="11"/>
      <c r="E19" s="66"/>
      <c r="F19" s="66"/>
      <c r="K19" s="31" t="s">
        <v>0</v>
      </c>
    </row>
    <row r="20" spans="1:13">
      <c r="A20" s="29"/>
      <c r="B20" s="30"/>
      <c r="C20" s="29"/>
      <c r="D20" s="29"/>
      <c r="E20" s="30"/>
      <c r="F20" s="29"/>
      <c r="G20" s="29"/>
      <c r="H20" s="29"/>
      <c r="I20" s="29"/>
      <c r="J20" s="29"/>
      <c r="K20" s="29"/>
      <c r="L20" s="29"/>
    </row>
    <row r="21" spans="1:13" ht="8.25" customHeight="1">
      <c r="A21" s="32"/>
      <c r="B21" s="33"/>
      <c r="C21" s="32"/>
      <c r="D21" s="32"/>
      <c r="E21" s="34"/>
      <c r="F21" s="33"/>
      <c r="G21" s="33"/>
      <c r="H21" s="33"/>
      <c r="I21" s="33"/>
      <c r="J21" s="33"/>
      <c r="K21" s="33"/>
      <c r="L21" s="33"/>
      <c r="M21" s="174"/>
    </row>
    <row r="22" spans="1:13" ht="9.75" customHeight="1">
      <c r="A22" s="32"/>
      <c r="B22" s="33"/>
      <c r="C22" s="32"/>
      <c r="D22" s="32"/>
      <c r="E22" s="35"/>
      <c r="F22" s="32"/>
      <c r="G22" s="32"/>
      <c r="H22" s="32"/>
      <c r="I22" s="32"/>
      <c r="J22" s="32"/>
      <c r="K22" s="32"/>
      <c r="M22" s="31"/>
    </row>
    <row r="23" spans="1:13" s="10" customFormat="1" ht="105">
      <c r="A23" s="36" t="s">
        <v>27</v>
      </c>
      <c r="B23" s="36" t="s">
        <v>28</v>
      </c>
      <c r="C23" s="38" t="s">
        <v>89</v>
      </c>
      <c r="D23" s="38" t="s">
        <v>103</v>
      </c>
      <c r="E23" s="37" t="s">
        <v>1</v>
      </c>
      <c r="F23" s="37" t="s">
        <v>2</v>
      </c>
      <c r="G23" s="37" t="s">
        <v>3</v>
      </c>
      <c r="H23" s="37" t="s">
        <v>4</v>
      </c>
      <c r="I23" s="37" t="s">
        <v>6</v>
      </c>
      <c r="J23" s="37" t="s">
        <v>30</v>
      </c>
      <c r="K23" s="37" t="s">
        <v>5</v>
      </c>
      <c r="L23" s="38" t="s">
        <v>57</v>
      </c>
      <c r="M23" s="38" t="s">
        <v>88</v>
      </c>
    </row>
    <row r="24" spans="1:13" ht="32.25" customHeight="1">
      <c r="A24" s="39">
        <v>31</v>
      </c>
      <c r="B24" s="36" t="s">
        <v>31</v>
      </c>
      <c r="C24" s="40">
        <v>0</v>
      </c>
      <c r="D24" s="41">
        <v>0</v>
      </c>
      <c r="E24" s="41"/>
      <c r="F24" s="41">
        <v>0</v>
      </c>
      <c r="G24" s="41"/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f>+D24-C24</f>
        <v>0</v>
      </c>
    </row>
    <row r="25" spans="1:13" ht="14.25" customHeight="1">
      <c r="A25" s="42">
        <v>311</v>
      </c>
      <c r="B25" s="43" t="s">
        <v>32</v>
      </c>
      <c r="C25" s="44">
        <v>0</v>
      </c>
      <c r="D25" s="41">
        <v>0</v>
      </c>
      <c r="E25" s="45"/>
      <c r="F25" s="69"/>
      <c r="G25" s="69"/>
      <c r="H25" s="69"/>
      <c r="I25" s="69"/>
      <c r="J25" s="69"/>
      <c r="K25" s="69"/>
      <c r="L25" s="69"/>
      <c r="M25" s="41">
        <f t="shared" ref="M25:M52" si="1">+D25-C25</f>
        <v>0</v>
      </c>
    </row>
    <row r="26" spans="1:13" ht="14.25" customHeight="1">
      <c r="A26" s="42">
        <v>312</v>
      </c>
      <c r="B26" s="46" t="s">
        <v>7</v>
      </c>
      <c r="C26" s="44">
        <v>0</v>
      </c>
      <c r="D26" s="41">
        <v>0</v>
      </c>
      <c r="E26" s="69"/>
      <c r="F26" s="69"/>
      <c r="G26" s="69"/>
      <c r="H26" s="69"/>
      <c r="I26" s="69"/>
      <c r="J26" s="69"/>
      <c r="K26" s="69"/>
      <c r="L26" s="69"/>
      <c r="M26" s="41">
        <f t="shared" si="1"/>
        <v>0</v>
      </c>
    </row>
    <row r="27" spans="1:13" ht="13.5" customHeight="1">
      <c r="A27" s="42">
        <v>313</v>
      </c>
      <c r="B27" s="43" t="s">
        <v>8</v>
      </c>
      <c r="C27" s="44">
        <v>0</v>
      </c>
      <c r="D27" s="41">
        <v>0</v>
      </c>
      <c r="E27" s="69"/>
      <c r="F27" s="69"/>
      <c r="G27" s="69"/>
      <c r="H27" s="69"/>
      <c r="I27" s="69"/>
      <c r="J27" s="69"/>
      <c r="K27" s="69"/>
      <c r="L27" s="69"/>
      <c r="M27" s="41">
        <f t="shared" si="1"/>
        <v>0</v>
      </c>
    </row>
    <row r="28" spans="1:13" ht="25.5" hidden="1" customHeight="1">
      <c r="A28" s="42"/>
      <c r="B28" s="47"/>
      <c r="C28" s="48">
        <v>0</v>
      </c>
      <c r="D28" s="41">
        <v>0</v>
      </c>
      <c r="E28" s="69"/>
      <c r="F28" s="69"/>
      <c r="G28" s="69"/>
      <c r="H28" s="69"/>
      <c r="I28" s="69"/>
      <c r="J28" s="69"/>
      <c r="K28" s="69"/>
      <c r="L28" s="69"/>
      <c r="M28" s="41">
        <f t="shared" si="1"/>
        <v>0</v>
      </c>
    </row>
    <row r="29" spans="1:13" ht="18" customHeight="1">
      <c r="A29" s="39">
        <v>32</v>
      </c>
      <c r="B29" s="49" t="s">
        <v>33</v>
      </c>
      <c r="C29" s="50">
        <v>16000</v>
      </c>
      <c r="D29" s="41">
        <v>16000</v>
      </c>
      <c r="E29" s="41"/>
      <c r="F29" s="41">
        <v>16000</v>
      </c>
      <c r="G29" s="41"/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f t="shared" si="1"/>
        <v>0</v>
      </c>
    </row>
    <row r="30" spans="1:13" ht="26.25" customHeight="1">
      <c r="A30" s="42">
        <v>321</v>
      </c>
      <c r="B30" s="43" t="s">
        <v>9</v>
      </c>
      <c r="C30" s="44">
        <v>0</v>
      </c>
      <c r="D30" s="41">
        <v>0</v>
      </c>
      <c r="E30" s="44"/>
      <c r="F30" s="44"/>
      <c r="G30" s="44"/>
      <c r="H30" s="44"/>
      <c r="I30" s="44"/>
      <c r="J30" s="44"/>
      <c r="K30" s="44"/>
      <c r="L30" s="44"/>
      <c r="M30" s="41">
        <f t="shared" si="1"/>
        <v>0</v>
      </c>
    </row>
    <row r="31" spans="1:13" ht="31.5" customHeight="1">
      <c r="A31" s="42">
        <v>322</v>
      </c>
      <c r="B31" s="43" t="s">
        <v>10</v>
      </c>
      <c r="C31" s="44">
        <v>10800</v>
      </c>
      <c r="D31" s="41">
        <f>+F31</f>
        <v>9500</v>
      </c>
      <c r="E31" s="44"/>
      <c r="F31" s="69">
        <v>9500</v>
      </c>
      <c r="G31" s="44"/>
      <c r="H31" s="44"/>
      <c r="I31" s="44"/>
      <c r="J31" s="44"/>
      <c r="K31" s="44"/>
      <c r="L31" s="44"/>
      <c r="M31" s="41">
        <f t="shared" si="1"/>
        <v>-1300</v>
      </c>
    </row>
    <row r="32" spans="1:13" ht="24" customHeight="1">
      <c r="A32" s="42">
        <v>323</v>
      </c>
      <c r="B32" s="43" t="s">
        <v>11</v>
      </c>
      <c r="C32" s="44">
        <v>5200</v>
      </c>
      <c r="D32" s="41">
        <f>+F32</f>
        <v>6500</v>
      </c>
      <c r="E32" s="44"/>
      <c r="F32" s="69">
        <v>6500</v>
      </c>
      <c r="G32" s="44"/>
      <c r="H32" s="44"/>
      <c r="I32" s="44"/>
      <c r="J32" s="44"/>
      <c r="K32" s="44"/>
      <c r="L32" s="44"/>
      <c r="M32" s="41">
        <f t="shared" si="1"/>
        <v>1300</v>
      </c>
    </row>
    <row r="33" spans="1:13" ht="30.75" customHeight="1">
      <c r="A33" s="42">
        <v>324</v>
      </c>
      <c r="B33" s="43" t="s">
        <v>34</v>
      </c>
      <c r="C33" s="44">
        <v>0</v>
      </c>
      <c r="D33" s="41">
        <v>0</v>
      </c>
      <c r="E33" s="44"/>
      <c r="F33" s="44"/>
      <c r="G33" s="44"/>
      <c r="H33" s="44"/>
      <c r="I33" s="44"/>
      <c r="J33" s="44"/>
      <c r="K33" s="44"/>
      <c r="L33" s="44"/>
      <c r="M33" s="41">
        <f t="shared" si="1"/>
        <v>0</v>
      </c>
    </row>
    <row r="34" spans="1:13" ht="27" customHeight="1">
      <c r="A34" s="42">
        <v>329</v>
      </c>
      <c r="B34" s="43" t="s">
        <v>12</v>
      </c>
      <c r="C34" s="44">
        <v>0</v>
      </c>
      <c r="D34" s="41">
        <v>0</v>
      </c>
      <c r="E34" s="44"/>
      <c r="F34" s="44"/>
      <c r="G34" s="44"/>
      <c r="H34" s="44"/>
      <c r="I34" s="44"/>
      <c r="J34" s="44"/>
      <c r="K34" s="44"/>
      <c r="L34" s="44"/>
      <c r="M34" s="41">
        <f t="shared" si="1"/>
        <v>0</v>
      </c>
    </row>
    <row r="35" spans="1:13" ht="26.25" customHeight="1">
      <c r="A35" s="39">
        <v>34</v>
      </c>
      <c r="B35" s="49" t="s">
        <v>35</v>
      </c>
      <c r="C35" s="50">
        <v>0</v>
      </c>
      <c r="D35" s="41">
        <v>0</v>
      </c>
      <c r="E35" s="40"/>
      <c r="F35" s="40">
        <v>0</v>
      </c>
      <c r="G35" s="40"/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1">
        <f t="shared" si="1"/>
        <v>0</v>
      </c>
    </row>
    <row r="36" spans="1:13" ht="14.25" customHeight="1">
      <c r="A36" s="42">
        <v>343</v>
      </c>
      <c r="B36" s="43" t="s">
        <v>13</v>
      </c>
      <c r="C36" s="44">
        <v>0</v>
      </c>
      <c r="D36" s="41">
        <v>0</v>
      </c>
      <c r="E36" s="44"/>
      <c r="F36" s="44"/>
      <c r="G36" s="44"/>
      <c r="H36" s="44"/>
      <c r="I36" s="44"/>
      <c r="J36" s="44"/>
      <c r="K36" s="44"/>
      <c r="L36" s="44"/>
      <c r="M36" s="41">
        <f t="shared" si="1"/>
        <v>0</v>
      </c>
    </row>
    <row r="37" spans="1:13" s="28" customFormat="1" ht="65.25" customHeight="1">
      <c r="A37" s="39">
        <v>37</v>
      </c>
      <c r="B37" s="51" t="s">
        <v>36</v>
      </c>
      <c r="C37" s="40">
        <v>0</v>
      </c>
      <c r="D37" s="41">
        <v>0</v>
      </c>
      <c r="E37" s="40"/>
      <c r="F37" s="40">
        <v>0</v>
      </c>
      <c r="G37" s="40"/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1">
        <f t="shared" si="1"/>
        <v>0</v>
      </c>
    </row>
    <row r="38" spans="1:13" ht="55.5" customHeight="1">
      <c r="A38" s="42">
        <v>372</v>
      </c>
      <c r="B38" s="43" t="s">
        <v>37</v>
      </c>
      <c r="C38" s="44">
        <v>0</v>
      </c>
      <c r="D38" s="41">
        <v>0</v>
      </c>
      <c r="E38" s="44"/>
      <c r="F38" s="44"/>
      <c r="G38" s="44"/>
      <c r="H38" s="44"/>
      <c r="I38" s="44"/>
      <c r="J38" s="44"/>
      <c r="K38" s="44"/>
      <c r="L38" s="44"/>
      <c r="M38" s="41">
        <f t="shared" si="1"/>
        <v>0</v>
      </c>
    </row>
    <row r="39" spans="1:13" s="28" customFormat="1" ht="22.5" customHeight="1">
      <c r="A39" s="39">
        <v>38</v>
      </c>
      <c r="B39" s="51" t="s">
        <v>38</v>
      </c>
      <c r="C39" s="40">
        <v>0</v>
      </c>
      <c r="D39" s="41">
        <v>0</v>
      </c>
      <c r="E39" s="40"/>
      <c r="F39" s="40">
        <v>0</v>
      </c>
      <c r="G39" s="44"/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1">
        <f t="shared" si="1"/>
        <v>0</v>
      </c>
    </row>
    <row r="40" spans="1:13" s="28" customFormat="1" ht="48" customHeight="1">
      <c r="A40" s="39">
        <v>4</v>
      </c>
      <c r="B40" s="51" t="s">
        <v>15</v>
      </c>
      <c r="C40" s="40">
        <v>0</v>
      </c>
      <c r="D40" s="41">
        <v>0</v>
      </c>
      <c r="E40" s="40"/>
      <c r="F40" s="40">
        <v>0</v>
      </c>
      <c r="G40" s="40"/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1">
        <f t="shared" si="1"/>
        <v>0</v>
      </c>
    </row>
    <row r="41" spans="1:13" s="28" customFormat="1" ht="48" customHeight="1">
      <c r="A41" s="39">
        <v>41</v>
      </c>
      <c r="B41" s="51" t="s">
        <v>39</v>
      </c>
      <c r="C41" s="40">
        <v>0</v>
      </c>
      <c r="D41" s="41">
        <v>0</v>
      </c>
      <c r="E41" s="40"/>
      <c r="F41" s="40">
        <v>0</v>
      </c>
      <c r="G41" s="40"/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1">
        <f t="shared" si="1"/>
        <v>0</v>
      </c>
    </row>
    <row r="42" spans="1:13" ht="48" customHeight="1">
      <c r="A42" s="42">
        <v>412</v>
      </c>
      <c r="B42" s="43" t="s">
        <v>40</v>
      </c>
      <c r="C42" s="44">
        <v>0</v>
      </c>
      <c r="D42" s="41">
        <v>0</v>
      </c>
      <c r="E42" s="44"/>
      <c r="F42" s="44"/>
      <c r="G42" s="44"/>
      <c r="H42" s="44"/>
      <c r="I42" s="44"/>
      <c r="J42" s="44"/>
      <c r="K42" s="44"/>
      <c r="L42" s="44"/>
      <c r="M42" s="41">
        <f t="shared" si="1"/>
        <v>0</v>
      </c>
    </row>
    <row r="43" spans="1:13" ht="46.5" customHeight="1">
      <c r="A43" s="39">
        <v>42</v>
      </c>
      <c r="B43" s="51" t="s">
        <v>41</v>
      </c>
      <c r="C43" s="40">
        <v>0</v>
      </c>
      <c r="D43" s="41">
        <v>0</v>
      </c>
      <c r="E43" s="40"/>
      <c r="F43" s="40">
        <v>0</v>
      </c>
      <c r="G43" s="40"/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1">
        <f t="shared" si="1"/>
        <v>0</v>
      </c>
    </row>
    <row r="44" spans="1:13" ht="14.25" customHeight="1">
      <c r="A44" s="42">
        <v>422</v>
      </c>
      <c r="B44" s="46" t="s">
        <v>14</v>
      </c>
      <c r="C44" s="48">
        <v>0</v>
      </c>
      <c r="D44" s="41">
        <v>0</v>
      </c>
      <c r="E44" s="44"/>
      <c r="F44" s="44">
        <v>0</v>
      </c>
      <c r="G44" s="44"/>
      <c r="H44" s="44"/>
      <c r="I44" s="44"/>
      <c r="J44" s="44"/>
      <c r="K44" s="44"/>
      <c r="L44" s="44"/>
      <c r="M44" s="41">
        <f t="shared" si="1"/>
        <v>0</v>
      </c>
    </row>
    <row r="45" spans="1:13" ht="38.25" customHeight="1">
      <c r="A45" s="42">
        <v>426</v>
      </c>
      <c r="B45" s="43" t="s">
        <v>42</v>
      </c>
      <c r="C45" s="44">
        <v>0</v>
      </c>
      <c r="D45" s="41">
        <v>0</v>
      </c>
      <c r="E45" s="44"/>
      <c r="F45" s="44">
        <v>0</v>
      </c>
      <c r="G45" s="44"/>
      <c r="H45" s="44"/>
      <c r="I45" s="44"/>
      <c r="J45" s="44"/>
      <c r="K45" s="44"/>
      <c r="L45" s="44"/>
      <c r="M45" s="41">
        <f t="shared" si="1"/>
        <v>0</v>
      </c>
    </row>
    <row r="46" spans="1:13" s="28" customFormat="1" ht="49.5" customHeight="1">
      <c r="A46" s="39">
        <v>45</v>
      </c>
      <c r="B46" s="51" t="s">
        <v>43</v>
      </c>
      <c r="C46" s="40">
        <v>0</v>
      </c>
      <c r="D46" s="41">
        <v>0</v>
      </c>
      <c r="E46" s="40"/>
      <c r="F46" s="40">
        <v>0</v>
      </c>
      <c r="G46" s="40"/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1">
        <f t="shared" si="1"/>
        <v>0</v>
      </c>
    </row>
    <row r="47" spans="1:13" ht="45" customHeight="1">
      <c r="A47" s="42">
        <v>451</v>
      </c>
      <c r="B47" s="43" t="s">
        <v>44</v>
      </c>
      <c r="C47" s="44">
        <v>0</v>
      </c>
      <c r="D47" s="41">
        <v>0</v>
      </c>
      <c r="E47" s="44"/>
      <c r="F47" s="44">
        <v>0</v>
      </c>
      <c r="G47" s="44"/>
      <c r="H47" s="44"/>
      <c r="I47" s="44"/>
      <c r="J47" s="44"/>
      <c r="K47" s="44"/>
      <c r="L47" s="44"/>
      <c r="M47" s="41">
        <f t="shared" si="1"/>
        <v>0</v>
      </c>
    </row>
    <row r="48" spans="1:13" ht="45" customHeight="1">
      <c r="A48" s="42">
        <v>452</v>
      </c>
      <c r="B48" s="43" t="s">
        <v>45</v>
      </c>
      <c r="C48" s="44">
        <v>0</v>
      </c>
      <c r="D48" s="41">
        <v>0</v>
      </c>
      <c r="E48" s="44"/>
      <c r="F48" s="44">
        <v>0</v>
      </c>
      <c r="G48" s="44"/>
      <c r="H48" s="44"/>
      <c r="I48" s="44"/>
      <c r="J48" s="44"/>
      <c r="K48" s="44"/>
      <c r="L48" s="44"/>
      <c r="M48" s="41">
        <f t="shared" si="1"/>
        <v>0</v>
      </c>
    </row>
    <row r="49" spans="1:22" ht="52.5" customHeight="1">
      <c r="A49" s="42"/>
      <c r="B49" s="52" t="s">
        <v>46</v>
      </c>
      <c r="C49" s="53">
        <v>16000</v>
      </c>
      <c r="D49" s="41">
        <v>16000</v>
      </c>
      <c r="E49" s="54"/>
      <c r="F49" s="54">
        <v>16000</v>
      </c>
      <c r="G49" s="54"/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41">
        <f t="shared" si="1"/>
        <v>0</v>
      </c>
    </row>
    <row r="50" spans="1:22" ht="69.75" customHeight="1">
      <c r="A50" s="42"/>
      <c r="B50" s="52" t="s">
        <v>47</v>
      </c>
      <c r="C50" s="53">
        <v>0</v>
      </c>
      <c r="D50" s="41">
        <v>0</v>
      </c>
      <c r="E50" s="54"/>
      <c r="F50" s="54">
        <v>0</v>
      </c>
      <c r="G50" s="54"/>
      <c r="H50" s="54">
        <v>0</v>
      </c>
      <c r="I50" s="54">
        <v>0</v>
      </c>
      <c r="J50" s="54"/>
      <c r="K50" s="54">
        <v>0</v>
      </c>
      <c r="L50" s="54">
        <v>0</v>
      </c>
      <c r="M50" s="41">
        <f t="shared" si="1"/>
        <v>0</v>
      </c>
    </row>
    <row r="51" spans="1:22" ht="18.75" customHeight="1">
      <c r="A51" s="42"/>
      <c r="B51" s="43"/>
      <c r="C51" s="44"/>
      <c r="D51" s="41"/>
      <c r="E51" s="44"/>
      <c r="F51" s="44"/>
      <c r="G51" s="44"/>
      <c r="H51" s="44"/>
      <c r="I51" s="44"/>
      <c r="J51" s="44"/>
      <c r="K51" s="44"/>
      <c r="L51" s="44"/>
      <c r="M51" s="41">
        <f t="shared" si="1"/>
        <v>0</v>
      </c>
    </row>
    <row r="52" spans="1:22" ht="28.5" customHeight="1">
      <c r="A52" s="55"/>
      <c r="B52" s="56" t="s">
        <v>48</v>
      </c>
      <c r="C52" s="53">
        <v>16000</v>
      </c>
      <c r="D52" s="41">
        <v>16000</v>
      </c>
      <c r="E52" s="53"/>
      <c r="F52" s="53">
        <v>16000</v>
      </c>
      <c r="G52" s="53"/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41">
        <f t="shared" si="1"/>
        <v>0</v>
      </c>
    </row>
    <row r="53" spans="1:22">
      <c r="C53" s="3"/>
    </row>
    <row r="54" spans="1:22" ht="14.25" customHeight="1">
      <c r="A54" s="230" t="s">
        <v>105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R54" s="217"/>
      <c r="S54" s="217"/>
      <c r="T54" s="217"/>
      <c r="U54" s="217"/>
      <c r="V54" s="217"/>
    </row>
    <row r="55" spans="1:22">
      <c r="B55" s="227"/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</row>
    <row r="56" spans="1:22">
      <c r="B56" s="227"/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</row>
    <row r="57" spans="1:22">
      <c r="B57" s="227"/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</row>
    <row r="58" spans="1:22" ht="42" customHeight="1">
      <c r="B58" s="229"/>
      <c r="C58" s="194"/>
      <c r="D58" s="60"/>
      <c r="F58" s="60"/>
      <c r="G58" s="60"/>
      <c r="H58" s="60"/>
      <c r="L58" s="222"/>
      <c r="M58" s="222"/>
    </row>
    <row r="59" spans="1:22">
      <c r="B59" s="229"/>
      <c r="C59" s="194"/>
      <c r="D59" s="60"/>
      <c r="E59" s="61"/>
      <c r="F59" s="60"/>
      <c r="G59" s="60"/>
      <c r="H59" s="60"/>
      <c r="L59" s="223"/>
      <c r="M59" s="223"/>
    </row>
    <row r="60" spans="1:22">
      <c r="C60" s="3"/>
    </row>
    <row r="61" spans="1:22">
      <c r="A61" s="224"/>
      <c r="B61" s="224"/>
    </row>
  </sheetData>
  <mergeCells count="20">
    <mergeCell ref="L58:M58"/>
    <mergeCell ref="L59:M59"/>
    <mergeCell ref="A61:B61"/>
    <mergeCell ref="A13:D13"/>
    <mergeCell ref="A14:D14"/>
    <mergeCell ref="D18:I18"/>
    <mergeCell ref="B55:M55"/>
    <mergeCell ref="B56:M56"/>
    <mergeCell ref="B57:M57"/>
    <mergeCell ref="A15:D15"/>
    <mergeCell ref="B58:C58"/>
    <mergeCell ref="B59:C59"/>
    <mergeCell ref="A54:M54"/>
    <mergeCell ref="R54:V54"/>
    <mergeCell ref="A1:L1"/>
    <mergeCell ref="A12:D12"/>
    <mergeCell ref="A8:D8"/>
    <mergeCell ref="A9:D9"/>
    <mergeCell ref="A10:D10"/>
    <mergeCell ref="A11:D11"/>
  </mergeCells>
  <pageMargins left="0.19685039370078741" right="0.19685039370078741" top="0.55118110236220474" bottom="0.51181102362204722" header="0.70866141732283472" footer="0.51181102362204722"/>
  <pageSetup paperSize="9" scale="81" fitToWidth="3" fitToHeight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65"/>
  <sheetViews>
    <sheetView workbookViewId="0">
      <selection activeCell="A54" sqref="A54:M54"/>
    </sheetView>
  </sheetViews>
  <sheetFormatPr defaultRowHeight="14.25"/>
  <cols>
    <col min="1" max="1" width="12" style="139" customWidth="1"/>
    <col min="2" max="2" width="27.7109375" style="140" customWidth="1"/>
    <col min="3" max="3" width="18" style="59" hidden="1" customWidth="1"/>
    <col min="4" max="4" width="16.7109375" style="60" customWidth="1"/>
    <col min="5" max="5" width="12.5703125" style="61" customWidth="1"/>
    <col min="6" max="6" width="10" style="60" customWidth="1"/>
    <col min="7" max="7" width="9.5703125" style="60" customWidth="1"/>
    <col min="8" max="8" width="9" style="60" customWidth="1"/>
    <col min="9" max="10" width="9.5703125" style="60" customWidth="1"/>
    <col min="11" max="11" width="11.85546875" style="60" customWidth="1"/>
    <col min="12" max="12" width="7.7109375" style="60" customWidth="1"/>
    <col min="13" max="13" width="10.28515625" style="60" customWidth="1"/>
    <col min="14" max="14" width="0.28515625" style="60" customWidth="1"/>
    <col min="15" max="15" width="8.28515625" style="60" customWidth="1"/>
    <col min="16" max="16" width="7.42578125" style="60" customWidth="1"/>
    <col min="17" max="17" width="8.5703125" style="60" customWidth="1"/>
    <col min="18" max="18" width="8.85546875" style="60" customWidth="1"/>
    <col min="19" max="19" width="8" style="60" customWidth="1"/>
    <col min="20" max="20" width="9.7109375" style="60" customWidth="1"/>
    <col min="21" max="21" width="9.140625" style="60" customWidth="1"/>
    <col min="22" max="254" width="9.140625" style="60"/>
    <col min="255" max="255" width="12" style="60" customWidth="1"/>
    <col min="256" max="256" width="27.7109375" style="60" customWidth="1"/>
    <col min="257" max="257" width="0" style="60" hidden="1" customWidth="1"/>
    <col min="258" max="266" width="16.7109375" style="60" customWidth="1"/>
    <col min="267" max="267" width="16.5703125" style="60" customWidth="1"/>
    <col min="268" max="269" width="0" style="60" hidden="1" customWidth="1"/>
    <col min="270" max="270" width="10.42578125" style="60" customWidth="1"/>
    <col min="271" max="271" width="10.42578125" style="60" bestFit="1" customWidth="1"/>
    <col min="272" max="274" width="9.140625" style="60"/>
    <col min="275" max="275" width="9.42578125" style="60" bestFit="1" customWidth="1"/>
    <col min="276" max="276" width="10.140625" style="60" bestFit="1" customWidth="1"/>
    <col min="277" max="510" width="9.140625" style="60"/>
    <col min="511" max="511" width="12" style="60" customWidth="1"/>
    <col min="512" max="512" width="27.7109375" style="60" customWidth="1"/>
    <col min="513" max="513" width="0" style="60" hidden="1" customWidth="1"/>
    <col min="514" max="522" width="16.7109375" style="60" customWidth="1"/>
    <col min="523" max="523" width="16.5703125" style="60" customWidth="1"/>
    <col min="524" max="525" width="0" style="60" hidden="1" customWidth="1"/>
    <col min="526" max="526" width="10.42578125" style="60" customWidth="1"/>
    <col min="527" max="527" width="10.42578125" style="60" bestFit="1" customWidth="1"/>
    <col min="528" max="530" width="9.140625" style="60"/>
    <col min="531" max="531" width="9.42578125" style="60" bestFit="1" customWidth="1"/>
    <col min="532" max="532" width="10.140625" style="60" bestFit="1" customWidth="1"/>
    <col min="533" max="766" width="9.140625" style="60"/>
    <col min="767" max="767" width="12" style="60" customWidth="1"/>
    <col min="768" max="768" width="27.7109375" style="60" customWidth="1"/>
    <col min="769" max="769" width="0" style="60" hidden="1" customWidth="1"/>
    <col min="770" max="778" width="16.7109375" style="60" customWidth="1"/>
    <col min="779" max="779" width="16.5703125" style="60" customWidth="1"/>
    <col min="780" max="781" width="0" style="60" hidden="1" customWidth="1"/>
    <col min="782" max="782" width="10.42578125" style="60" customWidth="1"/>
    <col min="783" max="783" width="10.42578125" style="60" bestFit="1" customWidth="1"/>
    <col min="784" max="786" width="9.140625" style="60"/>
    <col min="787" max="787" width="9.42578125" style="60" bestFit="1" customWidth="1"/>
    <col min="788" max="788" width="10.140625" style="60" bestFit="1" customWidth="1"/>
    <col min="789" max="1022" width="9.140625" style="60"/>
    <col min="1023" max="1023" width="12" style="60" customWidth="1"/>
    <col min="1024" max="1024" width="27.7109375" style="60" customWidth="1"/>
    <col min="1025" max="1025" width="0" style="60" hidden="1" customWidth="1"/>
    <col min="1026" max="1034" width="16.7109375" style="60" customWidth="1"/>
    <col min="1035" max="1035" width="16.5703125" style="60" customWidth="1"/>
    <col min="1036" max="1037" width="0" style="60" hidden="1" customWidth="1"/>
    <col min="1038" max="1038" width="10.42578125" style="60" customWidth="1"/>
    <col min="1039" max="1039" width="10.42578125" style="60" bestFit="1" customWidth="1"/>
    <col min="1040" max="1042" width="9.140625" style="60"/>
    <col min="1043" max="1043" width="9.42578125" style="60" bestFit="1" customWidth="1"/>
    <col min="1044" max="1044" width="10.140625" style="60" bestFit="1" customWidth="1"/>
    <col min="1045" max="1278" width="9.140625" style="60"/>
    <col min="1279" max="1279" width="12" style="60" customWidth="1"/>
    <col min="1280" max="1280" width="27.7109375" style="60" customWidth="1"/>
    <col min="1281" max="1281" width="0" style="60" hidden="1" customWidth="1"/>
    <col min="1282" max="1290" width="16.7109375" style="60" customWidth="1"/>
    <col min="1291" max="1291" width="16.5703125" style="60" customWidth="1"/>
    <col min="1292" max="1293" width="0" style="60" hidden="1" customWidth="1"/>
    <col min="1294" max="1294" width="10.42578125" style="60" customWidth="1"/>
    <col min="1295" max="1295" width="10.42578125" style="60" bestFit="1" customWidth="1"/>
    <col min="1296" max="1298" width="9.140625" style="60"/>
    <col min="1299" max="1299" width="9.42578125" style="60" bestFit="1" customWidth="1"/>
    <col min="1300" max="1300" width="10.140625" style="60" bestFit="1" customWidth="1"/>
    <col min="1301" max="1534" width="9.140625" style="60"/>
    <col min="1535" max="1535" width="12" style="60" customWidth="1"/>
    <col min="1536" max="1536" width="27.7109375" style="60" customWidth="1"/>
    <col min="1537" max="1537" width="0" style="60" hidden="1" customWidth="1"/>
    <col min="1538" max="1546" width="16.7109375" style="60" customWidth="1"/>
    <col min="1547" max="1547" width="16.5703125" style="60" customWidth="1"/>
    <col min="1548" max="1549" width="0" style="60" hidden="1" customWidth="1"/>
    <col min="1550" max="1550" width="10.42578125" style="60" customWidth="1"/>
    <col min="1551" max="1551" width="10.42578125" style="60" bestFit="1" customWidth="1"/>
    <col min="1552" max="1554" width="9.140625" style="60"/>
    <col min="1555" max="1555" width="9.42578125" style="60" bestFit="1" customWidth="1"/>
    <col min="1556" max="1556" width="10.140625" style="60" bestFit="1" customWidth="1"/>
    <col min="1557" max="1790" width="9.140625" style="60"/>
    <col min="1791" max="1791" width="12" style="60" customWidth="1"/>
    <col min="1792" max="1792" width="27.7109375" style="60" customWidth="1"/>
    <col min="1793" max="1793" width="0" style="60" hidden="1" customWidth="1"/>
    <col min="1794" max="1802" width="16.7109375" style="60" customWidth="1"/>
    <col min="1803" max="1803" width="16.5703125" style="60" customWidth="1"/>
    <col min="1804" max="1805" width="0" style="60" hidden="1" customWidth="1"/>
    <col min="1806" max="1806" width="10.42578125" style="60" customWidth="1"/>
    <col min="1807" max="1807" width="10.42578125" style="60" bestFit="1" customWidth="1"/>
    <col min="1808" max="1810" width="9.140625" style="60"/>
    <col min="1811" max="1811" width="9.42578125" style="60" bestFit="1" customWidth="1"/>
    <col min="1812" max="1812" width="10.140625" style="60" bestFit="1" customWidth="1"/>
    <col min="1813" max="2046" width="9.140625" style="60"/>
    <col min="2047" max="2047" width="12" style="60" customWidth="1"/>
    <col min="2048" max="2048" width="27.7109375" style="60" customWidth="1"/>
    <col min="2049" max="2049" width="0" style="60" hidden="1" customWidth="1"/>
    <col min="2050" max="2058" width="16.7109375" style="60" customWidth="1"/>
    <col min="2059" max="2059" width="16.5703125" style="60" customWidth="1"/>
    <col min="2060" max="2061" width="0" style="60" hidden="1" customWidth="1"/>
    <col min="2062" max="2062" width="10.42578125" style="60" customWidth="1"/>
    <col min="2063" max="2063" width="10.42578125" style="60" bestFit="1" customWidth="1"/>
    <col min="2064" max="2066" width="9.140625" style="60"/>
    <col min="2067" max="2067" width="9.42578125" style="60" bestFit="1" customWidth="1"/>
    <col min="2068" max="2068" width="10.140625" style="60" bestFit="1" customWidth="1"/>
    <col min="2069" max="2302" width="9.140625" style="60"/>
    <col min="2303" max="2303" width="12" style="60" customWidth="1"/>
    <col min="2304" max="2304" width="27.7109375" style="60" customWidth="1"/>
    <col min="2305" max="2305" width="0" style="60" hidden="1" customWidth="1"/>
    <col min="2306" max="2314" width="16.7109375" style="60" customWidth="1"/>
    <col min="2315" max="2315" width="16.5703125" style="60" customWidth="1"/>
    <col min="2316" max="2317" width="0" style="60" hidden="1" customWidth="1"/>
    <col min="2318" max="2318" width="10.42578125" style="60" customWidth="1"/>
    <col min="2319" max="2319" width="10.42578125" style="60" bestFit="1" customWidth="1"/>
    <col min="2320" max="2322" width="9.140625" style="60"/>
    <col min="2323" max="2323" width="9.42578125" style="60" bestFit="1" customWidth="1"/>
    <col min="2324" max="2324" width="10.140625" style="60" bestFit="1" customWidth="1"/>
    <col min="2325" max="2558" width="9.140625" style="60"/>
    <col min="2559" max="2559" width="12" style="60" customWidth="1"/>
    <col min="2560" max="2560" width="27.7109375" style="60" customWidth="1"/>
    <col min="2561" max="2561" width="0" style="60" hidden="1" customWidth="1"/>
    <col min="2562" max="2570" width="16.7109375" style="60" customWidth="1"/>
    <col min="2571" max="2571" width="16.5703125" style="60" customWidth="1"/>
    <col min="2572" max="2573" width="0" style="60" hidden="1" customWidth="1"/>
    <col min="2574" max="2574" width="10.42578125" style="60" customWidth="1"/>
    <col min="2575" max="2575" width="10.42578125" style="60" bestFit="1" customWidth="1"/>
    <col min="2576" max="2578" width="9.140625" style="60"/>
    <col min="2579" max="2579" width="9.42578125" style="60" bestFit="1" customWidth="1"/>
    <col min="2580" max="2580" width="10.140625" style="60" bestFit="1" customWidth="1"/>
    <col min="2581" max="2814" width="9.140625" style="60"/>
    <col min="2815" max="2815" width="12" style="60" customWidth="1"/>
    <col min="2816" max="2816" width="27.7109375" style="60" customWidth="1"/>
    <col min="2817" max="2817" width="0" style="60" hidden="1" customWidth="1"/>
    <col min="2818" max="2826" width="16.7109375" style="60" customWidth="1"/>
    <col min="2827" max="2827" width="16.5703125" style="60" customWidth="1"/>
    <col min="2828" max="2829" width="0" style="60" hidden="1" customWidth="1"/>
    <col min="2830" max="2830" width="10.42578125" style="60" customWidth="1"/>
    <col min="2831" max="2831" width="10.42578125" style="60" bestFit="1" customWidth="1"/>
    <col min="2832" max="2834" width="9.140625" style="60"/>
    <col min="2835" max="2835" width="9.42578125" style="60" bestFit="1" customWidth="1"/>
    <col min="2836" max="2836" width="10.140625" style="60" bestFit="1" customWidth="1"/>
    <col min="2837" max="3070" width="9.140625" style="60"/>
    <col min="3071" max="3071" width="12" style="60" customWidth="1"/>
    <col min="3072" max="3072" width="27.7109375" style="60" customWidth="1"/>
    <col min="3073" max="3073" width="0" style="60" hidden="1" customWidth="1"/>
    <col min="3074" max="3082" width="16.7109375" style="60" customWidth="1"/>
    <col min="3083" max="3083" width="16.5703125" style="60" customWidth="1"/>
    <col min="3084" max="3085" width="0" style="60" hidden="1" customWidth="1"/>
    <col min="3086" max="3086" width="10.42578125" style="60" customWidth="1"/>
    <col min="3087" max="3087" width="10.42578125" style="60" bestFit="1" customWidth="1"/>
    <col min="3088" max="3090" width="9.140625" style="60"/>
    <col min="3091" max="3091" width="9.42578125" style="60" bestFit="1" customWidth="1"/>
    <col min="3092" max="3092" width="10.140625" style="60" bestFit="1" customWidth="1"/>
    <col min="3093" max="3326" width="9.140625" style="60"/>
    <col min="3327" max="3327" width="12" style="60" customWidth="1"/>
    <col min="3328" max="3328" width="27.7109375" style="60" customWidth="1"/>
    <col min="3329" max="3329" width="0" style="60" hidden="1" customWidth="1"/>
    <col min="3330" max="3338" width="16.7109375" style="60" customWidth="1"/>
    <col min="3339" max="3339" width="16.5703125" style="60" customWidth="1"/>
    <col min="3340" max="3341" width="0" style="60" hidden="1" customWidth="1"/>
    <col min="3342" max="3342" width="10.42578125" style="60" customWidth="1"/>
    <col min="3343" max="3343" width="10.42578125" style="60" bestFit="1" customWidth="1"/>
    <col min="3344" max="3346" width="9.140625" style="60"/>
    <col min="3347" max="3347" width="9.42578125" style="60" bestFit="1" customWidth="1"/>
    <col min="3348" max="3348" width="10.140625" style="60" bestFit="1" customWidth="1"/>
    <col min="3349" max="3582" width="9.140625" style="60"/>
    <col min="3583" max="3583" width="12" style="60" customWidth="1"/>
    <col min="3584" max="3584" width="27.7109375" style="60" customWidth="1"/>
    <col min="3585" max="3585" width="0" style="60" hidden="1" customWidth="1"/>
    <col min="3586" max="3594" width="16.7109375" style="60" customWidth="1"/>
    <col min="3595" max="3595" width="16.5703125" style="60" customWidth="1"/>
    <col min="3596" max="3597" width="0" style="60" hidden="1" customWidth="1"/>
    <col min="3598" max="3598" width="10.42578125" style="60" customWidth="1"/>
    <col min="3599" max="3599" width="10.42578125" style="60" bestFit="1" customWidth="1"/>
    <col min="3600" max="3602" width="9.140625" style="60"/>
    <col min="3603" max="3603" width="9.42578125" style="60" bestFit="1" customWidth="1"/>
    <col min="3604" max="3604" width="10.140625" style="60" bestFit="1" customWidth="1"/>
    <col min="3605" max="3838" width="9.140625" style="60"/>
    <col min="3839" max="3839" width="12" style="60" customWidth="1"/>
    <col min="3840" max="3840" width="27.7109375" style="60" customWidth="1"/>
    <col min="3841" max="3841" width="0" style="60" hidden="1" customWidth="1"/>
    <col min="3842" max="3850" width="16.7109375" style="60" customWidth="1"/>
    <col min="3851" max="3851" width="16.5703125" style="60" customWidth="1"/>
    <col min="3852" max="3853" width="0" style="60" hidden="1" customWidth="1"/>
    <col min="3854" max="3854" width="10.42578125" style="60" customWidth="1"/>
    <col min="3855" max="3855" width="10.42578125" style="60" bestFit="1" customWidth="1"/>
    <col min="3856" max="3858" width="9.140625" style="60"/>
    <col min="3859" max="3859" width="9.42578125" style="60" bestFit="1" customWidth="1"/>
    <col min="3860" max="3860" width="10.140625" style="60" bestFit="1" customWidth="1"/>
    <col min="3861" max="4094" width="9.140625" style="60"/>
    <col min="4095" max="4095" width="12" style="60" customWidth="1"/>
    <col min="4096" max="4096" width="27.7109375" style="60" customWidth="1"/>
    <col min="4097" max="4097" width="0" style="60" hidden="1" customWidth="1"/>
    <col min="4098" max="4106" width="16.7109375" style="60" customWidth="1"/>
    <col min="4107" max="4107" width="16.5703125" style="60" customWidth="1"/>
    <col min="4108" max="4109" width="0" style="60" hidden="1" customWidth="1"/>
    <col min="4110" max="4110" width="10.42578125" style="60" customWidth="1"/>
    <col min="4111" max="4111" width="10.42578125" style="60" bestFit="1" customWidth="1"/>
    <col min="4112" max="4114" width="9.140625" style="60"/>
    <col min="4115" max="4115" width="9.42578125" style="60" bestFit="1" customWidth="1"/>
    <col min="4116" max="4116" width="10.140625" style="60" bestFit="1" customWidth="1"/>
    <col min="4117" max="4350" width="9.140625" style="60"/>
    <col min="4351" max="4351" width="12" style="60" customWidth="1"/>
    <col min="4352" max="4352" width="27.7109375" style="60" customWidth="1"/>
    <col min="4353" max="4353" width="0" style="60" hidden="1" customWidth="1"/>
    <col min="4354" max="4362" width="16.7109375" style="60" customWidth="1"/>
    <col min="4363" max="4363" width="16.5703125" style="60" customWidth="1"/>
    <col min="4364" max="4365" width="0" style="60" hidden="1" customWidth="1"/>
    <col min="4366" max="4366" width="10.42578125" style="60" customWidth="1"/>
    <col min="4367" max="4367" width="10.42578125" style="60" bestFit="1" customWidth="1"/>
    <col min="4368" max="4370" width="9.140625" style="60"/>
    <col min="4371" max="4371" width="9.42578125" style="60" bestFit="1" customWidth="1"/>
    <col min="4372" max="4372" width="10.140625" style="60" bestFit="1" customWidth="1"/>
    <col min="4373" max="4606" width="9.140625" style="60"/>
    <col min="4607" max="4607" width="12" style="60" customWidth="1"/>
    <col min="4608" max="4608" width="27.7109375" style="60" customWidth="1"/>
    <col min="4609" max="4609" width="0" style="60" hidden="1" customWidth="1"/>
    <col min="4610" max="4618" width="16.7109375" style="60" customWidth="1"/>
    <col min="4619" max="4619" width="16.5703125" style="60" customWidth="1"/>
    <col min="4620" max="4621" width="0" style="60" hidden="1" customWidth="1"/>
    <col min="4622" max="4622" width="10.42578125" style="60" customWidth="1"/>
    <col min="4623" max="4623" width="10.42578125" style="60" bestFit="1" customWidth="1"/>
    <col min="4624" max="4626" width="9.140625" style="60"/>
    <col min="4627" max="4627" width="9.42578125" style="60" bestFit="1" customWidth="1"/>
    <col min="4628" max="4628" width="10.140625" style="60" bestFit="1" customWidth="1"/>
    <col min="4629" max="4862" width="9.140625" style="60"/>
    <col min="4863" max="4863" width="12" style="60" customWidth="1"/>
    <col min="4864" max="4864" width="27.7109375" style="60" customWidth="1"/>
    <col min="4865" max="4865" width="0" style="60" hidden="1" customWidth="1"/>
    <col min="4866" max="4874" width="16.7109375" style="60" customWidth="1"/>
    <col min="4875" max="4875" width="16.5703125" style="60" customWidth="1"/>
    <col min="4876" max="4877" width="0" style="60" hidden="1" customWidth="1"/>
    <col min="4878" max="4878" width="10.42578125" style="60" customWidth="1"/>
    <col min="4879" max="4879" width="10.42578125" style="60" bestFit="1" customWidth="1"/>
    <col min="4880" max="4882" width="9.140625" style="60"/>
    <col min="4883" max="4883" width="9.42578125" style="60" bestFit="1" customWidth="1"/>
    <col min="4884" max="4884" width="10.140625" style="60" bestFit="1" customWidth="1"/>
    <col min="4885" max="5118" width="9.140625" style="60"/>
    <col min="5119" max="5119" width="12" style="60" customWidth="1"/>
    <col min="5120" max="5120" width="27.7109375" style="60" customWidth="1"/>
    <col min="5121" max="5121" width="0" style="60" hidden="1" customWidth="1"/>
    <col min="5122" max="5130" width="16.7109375" style="60" customWidth="1"/>
    <col min="5131" max="5131" width="16.5703125" style="60" customWidth="1"/>
    <col min="5132" max="5133" width="0" style="60" hidden="1" customWidth="1"/>
    <col min="5134" max="5134" width="10.42578125" style="60" customWidth="1"/>
    <col min="5135" max="5135" width="10.42578125" style="60" bestFit="1" customWidth="1"/>
    <col min="5136" max="5138" width="9.140625" style="60"/>
    <col min="5139" max="5139" width="9.42578125" style="60" bestFit="1" customWidth="1"/>
    <col min="5140" max="5140" width="10.140625" style="60" bestFit="1" customWidth="1"/>
    <col min="5141" max="5374" width="9.140625" style="60"/>
    <col min="5375" max="5375" width="12" style="60" customWidth="1"/>
    <col min="5376" max="5376" width="27.7109375" style="60" customWidth="1"/>
    <col min="5377" max="5377" width="0" style="60" hidden="1" customWidth="1"/>
    <col min="5378" max="5386" width="16.7109375" style="60" customWidth="1"/>
    <col min="5387" max="5387" width="16.5703125" style="60" customWidth="1"/>
    <col min="5388" max="5389" width="0" style="60" hidden="1" customWidth="1"/>
    <col min="5390" max="5390" width="10.42578125" style="60" customWidth="1"/>
    <col min="5391" max="5391" width="10.42578125" style="60" bestFit="1" customWidth="1"/>
    <col min="5392" max="5394" width="9.140625" style="60"/>
    <col min="5395" max="5395" width="9.42578125" style="60" bestFit="1" customWidth="1"/>
    <col min="5396" max="5396" width="10.140625" style="60" bestFit="1" customWidth="1"/>
    <col min="5397" max="5630" width="9.140625" style="60"/>
    <col min="5631" max="5631" width="12" style="60" customWidth="1"/>
    <col min="5632" max="5632" width="27.7109375" style="60" customWidth="1"/>
    <col min="5633" max="5633" width="0" style="60" hidden="1" customWidth="1"/>
    <col min="5634" max="5642" width="16.7109375" style="60" customWidth="1"/>
    <col min="5643" max="5643" width="16.5703125" style="60" customWidth="1"/>
    <col min="5644" max="5645" width="0" style="60" hidden="1" customWidth="1"/>
    <col min="5646" max="5646" width="10.42578125" style="60" customWidth="1"/>
    <col min="5647" max="5647" width="10.42578125" style="60" bestFit="1" customWidth="1"/>
    <col min="5648" max="5650" width="9.140625" style="60"/>
    <col min="5651" max="5651" width="9.42578125" style="60" bestFit="1" customWidth="1"/>
    <col min="5652" max="5652" width="10.140625" style="60" bestFit="1" customWidth="1"/>
    <col min="5653" max="5886" width="9.140625" style="60"/>
    <col min="5887" max="5887" width="12" style="60" customWidth="1"/>
    <col min="5888" max="5888" width="27.7109375" style="60" customWidth="1"/>
    <col min="5889" max="5889" width="0" style="60" hidden="1" customWidth="1"/>
    <col min="5890" max="5898" width="16.7109375" style="60" customWidth="1"/>
    <col min="5899" max="5899" width="16.5703125" style="60" customWidth="1"/>
    <col min="5900" max="5901" width="0" style="60" hidden="1" customWidth="1"/>
    <col min="5902" max="5902" width="10.42578125" style="60" customWidth="1"/>
    <col min="5903" max="5903" width="10.42578125" style="60" bestFit="1" customWidth="1"/>
    <col min="5904" max="5906" width="9.140625" style="60"/>
    <col min="5907" max="5907" width="9.42578125" style="60" bestFit="1" customWidth="1"/>
    <col min="5908" max="5908" width="10.140625" style="60" bestFit="1" customWidth="1"/>
    <col min="5909" max="6142" width="9.140625" style="60"/>
    <col min="6143" max="6143" width="12" style="60" customWidth="1"/>
    <col min="6144" max="6144" width="27.7109375" style="60" customWidth="1"/>
    <col min="6145" max="6145" width="0" style="60" hidden="1" customWidth="1"/>
    <col min="6146" max="6154" width="16.7109375" style="60" customWidth="1"/>
    <col min="6155" max="6155" width="16.5703125" style="60" customWidth="1"/>
    <col min="6156" max="6157" width="0" style="60" hidden="1" customWidth="1"/>
    <col min="6158" max="6158" width="10.42578125" style="60" customWidth="1"/>
    <col min="6159" max="6159" width="10.42578125" style="60" bestFit="1" customWidth="1"/>
    <col min="6160" max="6162" width="9.140625" style="60"/>
    <col min="6163" max="6163" width="9.42578125" style="60" bestFit="1" customWidth="1"/>
    <col min="6164" max="6164" width="10.140625" style="60" bestFit="1" customWidth="1"/>
    <col min="6165" max="6398" width="9.140625" style="60"/>
    <col min="6399" max="6399" width="12" style="60" customWidth="1"/>
    <col min="6400" max="6400" width="27.7109375" style="60" customWidth="1"/>
    <col min="6401" max="6401" width="0" style="60" hidden="1" customWidth="1"/>
    <col min="6402" max="6410" width="16.7109375" style="60" customWidth="1"/>
    <col min="6411" max="6411" width="16.5703125" style="60" customWidth="1"/>
    <col min="6412" max="6413" width="0" style="60" hidden="1" customWidth="1"/>
    <col min="6414" max="6414" width="10.42578125" style="60" customWidth="1"/>
    <col min="6415" max="6415" width="10.42578125" style="60" bestFit="1" customWidth="1"/>
    <col min="6416" max="6418" width="9.140625" style="60"/>
    <col min="6419" max="6419" width="9.42578125" style="60" bestFit="1" customWidth="1"/>
    <col min="6420" max="6420" width="10.140625" style="60" bestFit="1" customWidth="1"/>
    <col min="6421" max="6654" width="9.140625" style="60"/>
    <col min="6655" max="6655" width="12" style="60" customWidth="1"/>
    <col min="6656" max="6656" width="27.7109375" style="60" customWidth="1"/>
    <col min="6657" max="6657" width="0" style="60" hidden="1" customWidth="1"/>
    <col min="6658" max="6666" width="16.7109375" style="60" customWidth="1"/>
    <col min="6667" max="6667" width="16.5703125" style="60" customWidth="1"/>
    <col min="6668" max="6669" width="0" style="60" hidden="1" customWidth="1"/>
    <col min="6670" max="6670" width="10.42578125" style="60" customWidth="1"/>
    <col min="6671" max="6671" width="10.42578125" style="60" bestFit="1" customWidth="1"/>
    <col min="6672" max="6674" width="9.140625" style="60"/>
    <col min="6675" max="6675" width="9.42578125" style="60" bestFit="1" customWidth="1"/>
    <col min="6676" max="6676" width="10.140625" style="60" bestFit="1" customWidth="1"/>
    <col min="6677" max="6910" width="9.140625" style="60"/>
    <col min="6911" max="6911" width="12" style="60" customWidth="1"/>
    <col min="6912" max="6912" width="27.7109375" style="60" customWidth="1"/>
    <col min="6913" max="6913" width="0" style="60" hidden="1" customWidth="1"/>
    <col min="6914" max="6922" width="16.7109375" style="60" customWidth="1"/>
    <col min="6923" max="6923" width="16.5703125" style="60" customWidth="1"/>
    <col min="6924" max="6925" width="0" style="60" hidden="1" customWidth="1"/>
    <col min="6926" max="6926" width="10.42578125" style="60" customWidth="1"/>
    <col min="6927" max="6927" width="10.42578125" style="60" bestFit="1" customWidth="1"/>
    <col min="6928" max="6930" width="9.140625" style="60"/>
    <col min="6931" max="6931" width="9.42578125" style="60" bestFit="1" customWidth="1"/>
    <col min="6932" max="6932" width="10.140625" style="60" bestFit="1" customWidth="1"/>
    <col min="6933" max="7166" width="9.140625" style="60"/>
    <col min="7167" max="7167" width="12" style="60" customWidth="1"/>
    <col min="7168" max="7168" width="27.7109375" style="60" customWidth="1"/>
    <col min="7169" max="7169" width="0" style="60" hidden="1" customWidth="1"/>
    <col min="7170" max="7178" width="16.7109375" style="60" customWidth="1"/>
    <col min="7179" max="7179" width="16.5703125" style="60" customWidth="1"/>
    <col min="7180" max="7181" width="0" style="60" hidden="1" customWidth="1"/>
    <col min="7182" max="7182" width="10.42578125" style="60" customWidth="1"/>
    <col min="7183" max="7183" width="10.42578125" style="60" bestFit="1" customWidth="1"/>
    <col min="7184" max="7186" width="9.140625" style="60"/>
    <col min="7187" max="7187" width="9.42578125" style="60" bestFit="1" customWidth="1"/>
    <col min="7188" max="7188" width="10.140625" style="60" bestFit="1" customWidth="1"/>
    <col min="7189" max="7422" width="9.140625" style="60"/>
    <col min="7423" max="7423" width="12" style="60" customWidth="1"/>
    <col min="7424" max="7424" width="27.7109375" style="60" customWidth="1"/>
    <col min="7425" max="7425" width="0" style="60" hidden="1" customWidth="1"/>
    <col min="7426" max="7434" width="16.7109375" style="60" customWidth="1"/>
    <col min="7435" max="7435" width="16.5703125" style="60" customWidth="1"/>
    <col min="7436" max="7437" width="0" style="60" hidden="1" customWidth="1"/>
    <col min="7438" max="7438" width="10.42578125" style="60" customWidth="1"/>
    <col min="7439" max="7439" width="10.42578125" style="60" bestFit="1" customWidth="1"/>
    <col min="7440" max="7442" width="9.140625" style="60"/>
    <col min="7443" max="7443" width="9.42578125" style="60" bestFit="1" customWidth="1"/>
    <col min="7444" max="7444" width="10.140625" style="60" bestFit="1" customWidth="1"/>
    <col min="7445" max="7678" width="9.140625" style="60"/>
    <col min="7679" max="7679" width="12" style="60" customWidth="1"/>
    <col min="7680" max="7680" width="27.7109375" style="60" customWidth="1"/>
    <col min="7681" max="7681" width="0" style="60" hidden="1" customWidth="1"/>
    <col min="7682" max="7690" width="16.7109375" style="60" customWidth="1"/>
    <col min="7691" max="7691" width="16.5703125" style="60" customWidth="1"/>
    <col min="7692" max="7693" width="0" style="60" hidden="1" customWidth="1"/>
    <col min="7694" max="7694" width="10.42578125" style="60" customWidth="1"/>
    <col min="7695" max="7695" width="10.42578125" style="60" bestFit="1" customWidth="1"/>
    <col min="7696" max="7698" width="9.140625" style="60"/>
    <col min="7699" max="7699" width="9.42578125" style="60" bestFit="1" customWidth="1"/>
    <col min="7700" max="7700" width="10.140625" style="60" bestFit="1" customWidth="1"/>
    <col min="7701" max="7934" width="9.140625" style="60"/>
    <col min="7935" max="7935" width="12" style="60" customWidth="1"/>
    <col min="7936" max="7936" width="27.7109375" style="60" customWidth="1"/>
    <col min="7937" max="7937" width="0" style="60" hidden="1" customWidth="1"/>
    <col min="7938" max="7946" width="16.7109375" style="60" customWidth="1"/>
    <col min="7947" max="7947" width="16.5703125" style="60" customWidth="1"/>
    <col min="7948" max="7949" width="0" style="60" hidden="1" customWidth="1"/>
    <col min="7950" max="7950" width="10.42578125" style="60" customWidth="1"/>
    <col min="7951" max="7951" width="10.42578125" style="60" bestFit="1" customWidth="1"/>
    <col min="7952" max="7954" width="9.140625" style="60"/>
    <col min="7955" max="7955" width="9.42578125" style="60" bestFit="1" customWidth="1"/>
    <col min="7956" max="7956" width="10.140625" style="60" bestFit="1" customWidth="1"/>
    <col min="7957" max="8190" width="9.140625" style="60"/>
    <col min="8191" max="8191" width="12" style="60" customWidth="1"/>
    <col min="8192" max="8192" width="27.7109375" style="60" customWidth="1"/>
    <col min="8193" max="8193" width="0" style="60" hidden="1" customWidth="1"/>
    <col min="8194" max="8202" width="16.7109375" style="60" customWidth="1"/>
    <col min="8203" max="8203" width="16.5703125" style="60" customWidth="1"/>
    <col min="8204" max="8205" width="0" style="60" hidden="1" customWidth="1"/>
    <col min="8206" max="8206" width="10.42578125" style="60" customWidth="1"/>
    <col min="8207" max="8207" width="10.42578125" style="60" bestFit="1" customWidth="1"/>
    <col min="8208" max="8210" width="9.140625" style="60"/>
    <col min="8211" max="8211" width="9.42578125" style="60" bestFit="1" customWidth="1"/>
    <col min="8212" max="8212" width="10.140625" style="60" bestFit="1" customWidth="1"/>
    <col min="8213" max="8446" width="9.140625" style="60"/>
    <col min="8447" max="8447" width="12" style="60" customWidth="1"/>
    <col min="8448" max="8448" width="27.7109375" style="60" customWidth="1"/>
    <col min="8449" max="8449" width="0" style="60" hidden="1" customWidth="1"/>
    <col min="8450" max="8458" width="16.7109375" style="60" customWidth="1"/>
    <col min="8459" max="8459" width="16.5703125" style="60" customWidth="1"/>
    <col min="8460" max="8461" width="0" style="60" hidden="1" customWidth="1"/>
    <col min="8462" max="8462" width="10.42578125" style="60" customWidth="1"/>
    <col min="8463" max="8463" width="10.42578125" style="60" bestFit="1" customWidth="1"/>
    <col min="8464" max="8466" width="9.140625" style="60"/>
    <col min="8467" max="8467" width="9.42578125" style="60" bestFit="1" customWidth="1"/>
    <col min="8468" max="8468" width="10.140625" style="60" bestFit="1" customWidth="1"/>
    <col min="8469" max="8702" width="9.140625" style="60"/>
    <col min="8703" max="8703" width="12" style="60" customWidth="1"/>
    <col min="8704" max="8704" width="27.7109375" style="60" customWidth="1"/>
    <col min="8705" max="8705" width="0" style="60" hidden="1" customWidth="1"/>
    <col min="8706" max="8714" width="16.7109375" style="60" customWidth="1"/>
    <col min="8715" max="8715" width="16.5703125" style="60" customWidth="1"/>
    <col min="8716" max="8717" width="0" style="60" hidden="1" customWidth="1"/>
    <col min="8718" max="8718" width="10.42578125" style="60" customWidth="1"/>
    <col min="8719" max="8719" width="10.42578125" style="60" bestFit="1" customWidth="1"/>
    <col min="8720" max="8722" width="9.140625" style="60"/>
    <col min="8723" max="8723" width="9.42578125" style="60" bestFit="1" customWidth="1"/>
    <col min="8724" max="8724" width="10.140625" style="60" bestFit="1" customWidth="1"/>
    <col min="8725" max="8958" width="9.140625" style="60"/>
    <col min="8959" max="8959" width="12" style="60" customWidth="1"/>
    <col min="8960" max="8960" width="27.7109375" style="60" customWidth="1"/>
    <col min="8961" max="8961" width="0" style="60" hidden="1" customWidth="1"/>
    <col min="8962" max="8970" width="16.7109375" style="60" customWidth="1"/>
    <col min="8971" max="8971" width="16.5703125" style="60" customWidth="1"/>
    <col min="8972" max="8973" width="0" style="60" hidden="1" customWidth="1"/>
    <col min="8974" max="8974" width="10.42578125" style="60" customWidth="1"/>
    <col min="8975" max="8975" width="10.42578125" style="60" bestFit="1" customWidth="1"/>
    <col min="8976" max="8978" width="9.140625" style="60"/>
    <col min="8979" max="8979" width="9.42578125" style="60" bestFit="1" customWidth="1"/>
    <col min="8980" max="8980" width="10.140625" style="60" bestFit="1" customWidth="1"/>
    <col min="8981" max="9214" width="9.140625" style="60"/>
    <col min="9215" max="9215" width="12" style="60" customWidth="1"/>
    <col min="9216" max="9216" width="27.7109375" style="60" customWidth="1"/>
    <col min="9217" max="9217" width="0" style="60" hidden="1" customWidth="1"/>
    <col min="9218" max="9226" width="16.7109375" style="60" customWidth="1"/>
    <col min="9227" max="9227" width="16.5703125" style="60" customWidth="1"/>
    <col min="9228" max="9229" width="0" style="60" hidden="1" customWidth="1"/>
    <col min="9230" max="9230" width="10.42578125" style="60" customWidth="1"/>
    <col min="9231" max="9231" width="10.42578125" style="60" bestFit="1" customWidth="1"/>
    <col min="9232" max="9234" width="9.140625" style="60"/>
    <col min="9235" max="9235" width="9.42578125" style="60" bestFit="1" customWidth="1"/>
    <col min="9236" max="9236" width="10.140625" style="60" bestFit="1" customWidth="1"/>
    <col min="9237" max="9470" width="9.140625" style="60"/>
    <col min="9471" max="9471" width="12" style="60" customWidth="1"/>
    <col min="9472" max="9472" width="27.7109375" style="60" customWidth="1"/>
    <col min="9473" max="9473" width="0" style="60" hidden="1" customWidth="1"/>
    <col min="9474" max="9482" width="16.7109375" style="60" customWidth="1"/>
    <col min="9483" max="9483" width="16.5703125" style="60" customWidth="1"/>
    <col min="9484" max="9485" width="0" style="60" hidden="1" customWidth="1"/>
    <col min="9486" max="9486" width="10.42578125" style="60" customWidth="1"/>
    <col min="9487" max="9487" width="10.42578125" style="60" bestFit="1" customWidth="1"/>
    <col min="9488" max="9490" width="9.140625" style="60"/>
    <col min="9491" max="9491" width="9.42578125" style="60" bestFit="1" customWidth="1"/>
    <col min="9492" max="9492" width="10.140625" style="60" bestFit="1" customWidth="1"/>
    <col min="9493" max="9726" width="9.140625" style="60"/>
    <col min="9727" max="9727" width="12" style="60" customWidth="1"/>
    <col min="9728" max="9728" width="27.7109375" style="60" customWidth="1"/>
    <col min="9729" max="9729" width="0" style="60" hidden="1" customWidth="1"/>
    <col min="9730" max="9738" width="16.7109375" style="60" customWidth="1"/>
    <col min="9739" max="9739" width="16.5703125" style="60" customWidth="1"/>
    <col min="9740" max="9741" width="0" style="60" hidden="1" customWidth="1"/>
    <col min="9742" max="9742" width="10.42578125" style="60" customWidth="1"/>
    <col min="9743" max="9743" width="10.42578125" style="60" bestFit="1" customWidth="1"/>
    <col min="9744" max="9746" width="9.140625" style="60"/>
    <col min="9747" max="9747" width="9.42578125" style="60" bestFit="1" customWidth="1"/>
    <col min="9748" max="9748" width="10.140625" style="60" bestFit="1" customWidth="1"/>
    <col min="9749" max="9982" width="9.140625" style="60"/>
    <col min="9983" max="9983" width="12" style="60" customWidth="1"/>
    <col min="9984" max="9984" width="27.7109375" style="60" customWidth="1"/>
    <col min="9985" max="9985" width="0" style="60" hidden="1" customWidth="1"/>
    <col min="9986" max="9994" width="16.7109375" style="60" customWidth="1"/>
    <col min="9995" max="9995" width="16.5703125" style="60" customWidth="1"/>
    <col min="9996" max="9997" width="0" style="60" hidden="1" customWidth="1"/>
    <col min="9998" max="9998" width="10.42578125" style="60" customWidth="1"/>
    <col min="9999" max="9999" width="10.42578125" style="60" bestFit="1" customWidth="1"/>
    <col min="10000" max="10002" width="9.140625" style="60"/>
    <col min="10003" max="10003" width="9.42578125" style="60" bestFit="1" customWidth="1"/>
    <col min="10004" max="10004" width="10.140625" style="60" bestFit="1" customWidth="1"/>
    <col min="10005" max="10238" width="9.140625" style="60"/>
    <col min="10239" max="10239" width="12" style="60" customWidth="1"/>
    <col min="10240" max="10240" width="27.7109375" style="60" customWidth="1"/>
    <col min="10241" max="10241" width="0" style="60" hidden="1" customWidth="1"/>
    <col min="10242" max="10250" width="16.7109375" style="60" customWidth="1"/>
    <col min="10251" max="10251" width="16.5703125" style="60" customWidth="1"/>
    <col min="10252" max="10253" width="0" style="60" hidden="1" customWidth="1"/>
    <col min="10254" max="10254" width="10.42578125" style="60" customWidth="1"/>
    <col min="10255" max="10255" width="10.42578125" style="60" bestFit="1" customWidth="1"/>
    <col min="10256" max="10258" width="9.140625" style="60"/>
    <col min="10259" max="10259" width="9.42578125" style="60" bestFit="1" customWidth="1"/>
    <col min="10260" max="10260" width="10.140625" style="60" bestFit="1" customWidth="1"/>
    <col min="10261" max="10494" width="9.140625" style="60"/>
    <col min="10495" max="10495" width="12" style="60" customWidth="1"/>
    <col min="10496" max="10496" width="27.7109375" style="60" customWidth="1"/>
    <col min="10497" max="10497" width="0" style="60" hidden="1" customWidth="1"/>
    <col min="10498" max="10506" width="16.7109375" style="60" customWidth="1"/>
    <col min="10507" max="10507" width="16.5703125" style="60" customWidth="1"/>
    <col min="10508" max="10509" width="0" style="60" hidden="1" customWidth="1"/>
    <col min="10510" max="10510" width="10.42578125" style="60" customWidth="1"/>
    <col min="10511" max="10511" width="10.42578125" style="60" bestFit="1" customWidth="1"/>
    <col min="10512" max="10514" width="9.140625" style="60"/>
    <col min="10515" max="10515" width="9.42578125" style="60" bestFit="1" customWidth="1"/>
    <col min="10516" max="10516" width="10.140625" style="60" bestFit="1" customWidth="1"/>
    <col min="10517" max="10750" width="9.140625" style="60"/>
    <col min="10751" max="10751" width="12" style="60" customWidth="1"/>
    <col min="10752" max="10752" width="27.7109375" style="60" customWidth="1"/>
    <col min="10753" max="10753" width="0" style="60" hidden="1" customWidth="1"/>
    <col min="10754" max="10762" width="16.7109375" style="60" customWidth="1"/>
    <col min="10763" max="10763" width="16.5703125" style="60" customWidth="1"/>
    <col min="10764" max="10765" width="0" style="60" hidden="1" customWidth="1"/>
    <col min="10766" max="10766" width="10.42578125" style="60" customWidth="1"/>
    <col min="10767" max="10767" width="10.42578125" style="60" bestFit="1" customWidth="1"/>
    <col min="10768" max="10770" width="9.140625" style="60"/>
    <col min="10771" max="10771" width="9.42578125" style="60" bestFit="1" customWidth="1"/>
    <col min="10772" max="10772" width="10.140625" style="60" bestFit="1" customWidth="1"/>
    <col min="10773" max="11006" width="9.140625" style="60"/>
    <col min="11007" max="11007" width="12" style="60" customWidth="1"/>
    <col min="11008" max="11008" width="27.7109375" style="60" customWidth="1"/>
    <col min="11009" max="11009" width="0" style="60" hidden="1" customWidth="1"/>
    <col min="11010" max="11018" width="16.7109375" style="60" customWidth="1"/>
    <col min="11019" max="11019" width="16.5703125" style="60" customWidth="1"/>
    <col min="11020" max="11021" width="0" style="60" hidden="1" customWidth="1"/>
    <col min="11022" max="11022" width="10.42578125" style="60" customWidth="1"/>
    <col min="11023" max="11023" width="10.42578125" style="60" bestFit="1" customWidth="1"/>
    <col min="11024" max="11026" width="9.140625" style="60"/>
    <col min="11027" max="11027" width="9.42578125" style="60" bestFit="1" customWidth="1"/>
    <col min="11028" max="11028" width="10.140625" style="60" bestFit="1" customWidth="1"/>
    <col min="11029" max="11262" width="9.140625" style="60"/>
    <col min="11263" max="11263" width="12" style="60" customWidth="1"/>
    <col min="11264" max="11264" width="27.7109375" style="60" customWidth="1"/>
    <col min="11265" max="11265" width="0" style="60" hidden="1" customWidth="1"/>
    <col min="11266" max="11274" width="16.7109375" style="60" customWidth="1"/>
    <col min="11275" max="11275" width="16.5703125" style="60" customWidth="1"/>
    <col min="11276" max="11277" width="0" style="60" hidden="1" customWidth="1"/>
    <col min="11278" max="11278" width="10.42578125" style="60" customWidth="1"/>
    <col min="11279" max="11279" width="10.42578125" style="60" bestFit="1" customWidth="1"/>
    <col min="11280" max="11282" width="9.140625" style="60"/>
    <col min="11283" max="11283" width="9.42578125" style="60" bestFit="1" customWidth="1"/>
    <col min="11284" max="11284" width="10.140625" style="60" bestFit="1" customWidth="1"/>
    <col min="11285" max="11518" width="9.140625" style="60"/>
    <col min="11519" max="11519" width="12" style="60" customWidth="1"/>
    <col min="11520" max="11520" width="27.7109375" style="60" customWidth="1"/>
    <col min="11521" max="11521" width="0" style="60" hidden="1" customWidth="1"/>
    <col min="11522" max="11530" width="16.7109375" style="60" customWidth="1"/>
    <col min="11531" max="11531" width="16.5703125" style="60" customWidth="1"/>
    <col min="11532" max="11533" width="0" style="60" hidden="1" customWidth="1"/>
    <col min="11534" max="11534" width="10.42578125" style="60" customWidth="1"/>
    <col min="11535" max="11535" width="10.42578125" style="60" bestFit="1" customWidth="1"/>
    <col min="11536" max="11538" width="9.140625" style="60"/>
    <col min="11539" max="11539" width="9.42578125" style="60" bestFit="1" customWidth="1"/>
    <col min="11540" max="11540" width="10.140625" style="60" bestFit="1" customWidth="1"/>
    <col min="11541" max="11774" width="9.140625" style="60"/>
    <col min="11775" max="11775" width="12" style="60" customWidth="1"/>
    <col min="11776" max="11776" width="27.7109375" style="60" customWidth="1"/>
    <col min="11777" max="11777" width="0" style="60" hidden="1" customWidth="1"/>
    <col min="11778" max="11786" width="16.7109375" style="60" customWidth="1"/>
    <col min="11787" max="11787" width="16.5703125" style="60" customWidth="1"/>
    <col min="11788" max="11789" width="0" style="60" hidden="1" customWidth="1"/>
    <col min="11790" max="11790" width="10.42578125" style="60" customWidth="1"/>
    <col min="11791" max="11791" width="10.42578125" style="60" bestFit="1" customWidth="1"/>
    <col min="11792" max="11794" width="9.140625" style="60"/>
    <col min="11795" max="11795" width="9.42578125" style="60" bestFit="1" customWidth="1"/>
    <col min="11796" max="11796" width="10.140625" style="60" bestFit="1" customWidth="1"/>
    <col min="11797" max="12030" width="9.140625" style="60"/>
    <col min="12031" max="12031" width="12" style="60" customWidth="1"/>
    <col min="12032" max="12032" width="27.7109375" style="60" customWidth="1"/>
    <col min="12033" max="12033" width="0" style="60" hidden="1" customWidth="1"/>
    <col min="12034" max="12042" width="16.7109375" style="60" customWidth="1"/>
    <col min="12043" max="12043" width="16.5703125" style="60" customWidth="1"/>
    <col min="12044" max="12045" width="0" style="60" hidden="1" customWidth="1"/>
    <col min="12046" max="12046" width="10.42578125" style="60" customWidth="1"/>
    <col min="12047" max="12047" width="10.42578125" style="60" bestFit="1" customWidth="1"/>
    <col min="12048" max="12050" width="9.140625" style="60"/>
    <col min="12051" max="12051" width="9.42578125" style="60" bestFit="1" customWidth="1"/>
    <col min="12052" max="12052" width="10.140625" style="60" bestFit="1" customWidth="1"/>
    <col min="12053" max="12286" width="9.140625" style="60"/>
    <col min="12287" max="12287" width="12" style="60" customWidth="1"/>
    <col min="12288" max="12288" width="27.7109375" style="60" customWidth="1"/>
    <col min="12289" max="12289" width="0" style="60" hidden="1" customWidth="1"/>
    <col min="12290" max="12298" width="16.7109375" style="60" customWidth="1"/>
    <col min="12299" max="12299" width="16.5703125" style="60" customWidth="1"/>
    <col min="12300" max="12301" width="0" style="60" hidden="1" customWidth="1"/>
    <col min="12302" max="12302" width="10.42578125" style="60" customWidth="1"/>
    <col min="12303" max="12303" width="10.42578125" style="60" bestFit="1" customWidth="1"/>
    <col min="12304" max="12306" width="9.140625" style="60"/>
    <col min="12307" max="12307" width="9.42578125" style="60" bestFit="1" customWidth="1"/>
    <col min="12308" max="12308" width="10.140625" style="60" bestFit="1" customWidth="1"/>
    <col min="12309" max="12542" width="9.140625" style="60"/>
    <col min="12543" max="12543" width="12" style="60" customWidth="1"/>
    <col min="12544" max="12544" width="27.7109375" style="60" customWidth="1"/>
    <col min="12545" max="12545" width="0" style="60" hidden="1" customWidth="1"/>
    <col min="12546" max="12554" width="16.7109375" style="60" customWidth="1"/>
    <col min="12555" max="12555" width="16.5703125" style="60" customWidth="1"/>
    <col min="12556" max="12557" width="0" style="60" hidden="1" customWidth="1"/>
    <col min="12558" max="12558" width="10.42578125" style="60" customWidth="1"/>
    <col min="12559" max="12559" width="10.42578125" style="60" bestFit="1" customWidth="1"/>
    <col min="12560" max="12562" width="9.140625" style="60"/>
    <col min="12563" max="12563" width="9.42578125" style="60" bestFit="1" customWidth="1"/>
    <col min="12564" max="12564" width="10.140625" style="60" bestFit="1" customWidth="1"/>
    <col min="12565" max="12798" width="9.140625" style="60"/>
    <col min="12799" max="12799" width="12" style="60" customWidth="1"/>
    <col min="12800" max="12800" width="27.7109375" style="60" customWidth="1"/>
    <col min="12801" max="12801" width="0" style="60" hidden="1" customWidth="1"/>
    <col min="12802" max="12810" width="16.7109375" style="60" customWidth="1"/>
    <col min="12811" max="12811" width="16.5703125" style="60" customWidth="1"/>
    <col min="12812" max="12813" width="0" style="60" hidden="1" customWidth="1"/>
    <col min="12814" max="12814" width="10.42578125" style="60" customWidth="1"/>
    <col min="12815" max="12815" width="10.42578125" style="60" bestFit="1" customWidth="1"/>
    <col min="12816" max="12818" width="9.140625" style="60"/>
    <col min="12819" max="12819" width="9.42578125" style="60" bestFit="1" customWidth="1"/>
    <col min="12820" max="12820" width="10.140625" style="60" bestFit="1" customWidth="1"/>
    <col min="12821" max="13054" width="9.140625" style="60"/>
    <col min="13055" max="13055" width="12" style="60" customWidth="1"/>
    <col min="13056" max="13056" width="27.7109375" style="60" customWidth="1"/>
    <col min="13057" max="13057" width="0" style="60" hidden="1" customWidth="1"/>
    <col min="13058" max="13066" width="16.7109375" style="60" customWidth="1"/>
    <col min="13067" max="13067" width="16.5703125" style="60" customWidth="1"/>
    <col min="13068" max="13069" width="0" style="60" hidden="1" customWidth="1"/>
    <col min="13070" max="13070" width="10.42578125" style="60" customWidth="1"/>
    <col min="13071" max="13071" width="10.42578125" style="60" bestFit="1" customWidth="1"/>
    <col min="13072" max="13074" width="9.140625" style="60"/>
    <col min="13075" max="13075" width="9.42578125" style="60" bestFit="1" customWidth="1"/>
    <col min="13076" max="13076" width="10.140625" style="60" bestFit="1" customWidth="1"/>
    <col min="13077" max="13310" width="9.140625" style="60"/>
    <col min="13311" max="13311" width="12" style="60" customWidth="1"/>
    <col min="13312" max="13312" width="27.7109375" style="60" customWidth="1"/>
    <col min="13313" max="13313" width="0" style="60" hidden="1" customWidth="1"/>
    <col min="13314" max="13322" width="16.7109375" style="60" customWidth="1"/>
    <col min="13323" max="13323" width="16.5703125" style="60" customWidth="1"/>
    <col min="13324" max="13325" width="0" style="60" hidden="1" customWidth="1"/>
    <col min="13326" max="13326" width="10.42578125" style="60" customWidth="1"/>
    <col min="13327" max="13327" width="10.42578125" style="60" bestFit="1" customWidth="1"/>
    <col min="13328" max="13330" width="9.140625" style="60"/>
    <col min="13331" max="13331" width="9.42578125" style="60" bestFit="1" customWidth="1"/>
    <col min="13332" max="13332" width="10.140625" style="60" bestFit="1" customWidth="1"/>
    <col min="13333" max="13566" width="9.140625" style="60"/>
    <col min="13567" max="13567" width="12" style="60" customWidth="1"/>
    <col min="13568" max="13568" width="27.7109375" style="60" customWidth="1"/>
    <col min="13569" max="13569" width="0" style="60" hidden="1" customWidth="1"/>
    <col min="13570" max="13578" width="16.7109375" style="60" customWidth="1"/>
    <col min="13579" max="13579" width="16.5703125" style="60" customWidth="1"/>
    <col min="13580" max="13581" width="0" style="60" hidden="1" customWidth="1"/>
    <col min="13582" max="13582" width="10.42578125" style="60" customWidth="1"/>
    <col min="13583" max="13583" width="10.42578125" style="60" bestFit="1" customWidth="1"/>
    <col min="13584" max="13586" width="9.140625" style="60"/>
    <col min="13587" max="13587" width="9.42578125" style="60" bestFit="1" customWidth="1"/>
    <col min="13588" max="13588" width="10.140625" style="60" bestFit="1" customWidth="1"/>
    <col min="13589" max="13822" width="9.140625" style="60"/>
    <col min="13823" max="13823" width="12" style="60" customWidth="1"/>
    <col min="13824" max="13824" width="27.7109375" style="60" customWidth="1"/>
    <col min="13825" max="13825" width="0" style="60" hidden="1" customWidth="1"/>
    <col min="13826" max="13834" width="16.7109375" style="60" customWidth="1"/>
    <col min="13835" max="13835" width="16.5703125" style="60" customWidth="1"/>
    <col min="13836" max="13837" width="0" style="60" hidden="1" customWidth="1"/>
    <col min="13838" max="13838" width="10.42578125" style="60" customWidth="1"/>
    <col min="13839" max="13839" width="10.42578125" style="60" bestFit="1" customWidth="1"/>
    <col min="13840" max="13842" width="9.140625" style="60"/>
    <col min="13843" max="13843" width="9.42578125" style="60" bestFit="1" customWidth="1"/>
    <col min="13844" max="13844" width="10.140625" style="60" bestFit="1" customWidth="1"/>
    <col min="13845" max="14078" width="9.140625" style="60"/>
    <col min="14079" max="14079" width="12" style="60" customWidth="1"/>
    <col min="14080" max="14080" width="27.7109375" style="60" customWidth="1"/>
    <col min="14081" max="14081" width="0" style="60" hidden="1" customWidth="1"/>
    <col min="14082" max="14090" width="16.7109375" style="60" customWidth="1"/>
    <col min="14091" max="14091" width="16.5703125" style="60" customWidth="1"/>
    <col min="14092" max="14093" width="0" style="60" hidden="1" customWidth="1"/>
    <col min="14094" max="14094" width="10.42578125" style="60" customWidth="1"/>
    <col min="14095" max="14095" width="10.42578125" style="60" bestFit="1" customWidth="1"/>
    <col min="14096" max="14098" width="9.140625" style="60"/>
    <col min="14099" max="14099" width="9.42578125" style="60" bestFit="1" customWidth="1"/>
    <col min="14100" max="14100" width="10.140625" style="60" bestFit="1" customWidth="1"/>
    <col min="14101" max="14334" width="9.140625" style="60"/>
    <col min="14335" max="14335" width="12" style="60" customWidth="1"/>
    <col min="14336" max="14336" width="27.7109375" style="60" customWidth="1"/>
    <col min="14337" max="14337" width="0" style="60" hidden="1" customWidth="1"/>
    <col min="14338" max="14346" width="16.7109375" style="60" customWidth="1"/>
    <col min="14347" max="14347" width="16.5703125" style="60" customWidth="1"/>
    <col min="14348" max="14349" width="0" style="60" hidden="1" customWidth="1"/>
    <col min="14350" max="14350" width="10.42578125" style="60" customWidth="1"/>
    <col min="14351" max="14351" width="10.42578125" style="60" bestFit="1" customWidth="1"/>
    <col min="14352" max="14354" width="9.140625" style="60"/>
    <col min="14355" max="14355" width="9.42578125" style="60" bestFit="1" customWidth="1"/>
    <col min="14356" max="14356" width="10.140625" style="60" bestFit="1" customWidth="1"/>
    <col min="14357" max="14590" width="9.140625" style="60"/>
    <col min="14591" max="14591" width="12" style="60" customWidth="1"/>
    <col min="14592" max="14592" width="27.7109375" style="60" customWidth="1"/>
    <col min="14593" max="14593" width="0" style="60" hidden="1" customWidth="1"/>
    <col min="14594" max="14602" width="16.7109375" style="60" customWidth="1"/>
    <col min="14603" max="14603" width="16.5703125" style="60" customWidth="1"/>
    <col min="14604" max="14605" width="0" style="60" hidden="1" customWidth="1"/>
    <col min="14606" max="14606" width="10.42578125" style="60" customWidth="1"/>
    <col min="14607" max="14607" width="10.42578125" style="60" bestFit="1" customWidth="1"/>
    <col min="14608" max="14610" width="9.140625" style="60"/>
    <col min="14611" max="14611" width="9.42578125" style="60" bestFit="1" customWidth="1"/>
    <col min="14612" max="14612" width="10.140625" style="60" bestFit="1" customWidth="1"/>
    <col min="14613" max="14846" width="9.140625" style="60"/>
    <col min="14847" max="14847" width="12" style="60" customWidth="1"/>
    <col min="14848" max="14848" width="27.7109375" style="60" customWidth="1"/>
    <col min="14849" max="14849" width="0" style="60" hidden="1" customWidth="1"/>
    <col min="14850" max="14858" width="16.7109375" style="60" customWidth="1"/>
    <col min="14859" max="14859" width="16.5703125" style="60" customWidth="1"/>
    <col min="14860" max="14861" width="0" style="60" hidden="1" customWidth="1"/>
    <col min="14862" max="14862" width="10.42578125" style="60" customWidth="1"/>
    <col min="14863" max="14863" width="10.42578125" style="60" bestFit="1" customWidth="1"/>
    <col min="14864" max="14866" width="9.140625" style="60"/>
    <col min="14867" max="14867" width="9.42578125" style="60" bestFit="1" customWidth="1"/>
    <col min="14868" max="14868" width="10.140625" style="60" bestFit="1" customWidth="1"/>
    <col min="14869" max="15102" width="9.140625" style="60"/>
    <col min="15103" max="15103" width="12" style="60" customWidth="1"/>
    <col min="15104" max="15104" width="27.7109375" style="60" customWidth="1"/>
    <col min="15105" max="15105" width="0" style="60" hidden="1" customWidth="1"/>
    <col min="15106" max="15114" width="16.7109375" style="60" customWidth="1"/>
    <col min="15115" max="15115" width="16.5703125" style="60" customWidth="1"/>
    <col min="15116" max="15117" width="0" style="60" hidden="1" customWidth="1"/>
    <col min="15118" max="15118" width="10.42578125" style="60" customWidth="1"/>
    <col min="15119" max="15119" width="10.42578125" style="60" bestFit="1" customWidth="1"/>
    <col min="15120" max="15122" width="9.140625" style="60"/>
    <col min="15123" max="15123" width="9.42578125" style="60" bestFit="1" customWidth="1"/>
    <col min="15124" max="15124" width="10.140625" style="60" bestFit="1" customWidth="1"/>
    <col min="15125" max="15358" width="9.140625" style="60"/>
    <col min="15359" max="15359" width="12" style="60" customWidth="1"/>
    <col min="15360" max="15360" width="27.7109375" style="60" customWidth="1"/>
    <col min="15361" max="15361" width="0" style="60" hidden="1" customWidth="1"/>
    <col min="15362" max="15370" width="16.7109375" style="60" customWidth="1"/>
    <col min="15371" max="15371" width="16.5703125" style="60" customWidth="1"/>
    <col min="15372" max="15373" width="0" style="60" hidden="1" customWidth="1"/>
    <col min="15374" max="15374" width="10.42578125" style="60" customWidth="1"/>
    <col min="15375" max="15375" width="10.42578125" style="60" bestFit="1" customWidth="1"/>
    <col min="15376" max="15378" width="9.140625" style="60"/>
    <col min="15379" max="15379" width="9.42578125" style="60" bestFit="1" customWidth="1"/>
    <col min="15380" max="15380" width="10.140625" style="60" bestFit="1" customWidth="1"/>
    <col min="15381" max="15614" width="9.140625" style="60"/>
    <col min="15615" max="15615" width="12" style="60" customWidth="1"/>
    <col min="15616" max="15616" width="27.7109375" style="60" customWidth="1"/>
    <col min="15617" max="15617" width="0" style="60" hidden="1" customWidth="1"/>
    <col min="15618" max="15626" width="16.7109375" style="60" customWidth="1"/>
    <col min="15627" max="15627" width="16.5703125" style="60" customWidth="1"/>
    <col min="15628" max="15629" width="0" style="60" hidden="1" customWidth="1"/>
    <col min="15630" max="15630" width="10.42578125" style="60" customWidth="1"/>
    <col min="15631" max="15631" width="10.42578125" style="60" bestFit="1" customWidth="1"/>
    <col min="15632" max="15634" width="9.140625" style="60"/>
    <col min="15635" max="15635" width="9.42578125" style="60" bestFit="1" customWidth="1"/>
    <col min="15636" max="15636" width="10.140625" style="60" bestFit="1" customWidth="1"/>
    <col min="15637" max="15870" width="9.140625" style="60"/>
    <col min="15871" max="15871" width="12" style="60" customWidth="1"/>
    <col min="15872" max="15872" width="27.7109375" style="60" customWidth="1"/>
    <col min="15873" max="15873" width="0" style="60" hidden="1" customWidth="1"/>
    <col min="15874" max="15882" width="16.7109375" style="60" customWidth="1"/>
    <col min="15883" max="15883" width="16.5703125" style="60" customWidth="1"/>
    <col min="15884" max="15885" width="0" style="60" hidden="1" customWidth="1"/>
    <col min="15886" max="15886" width="10.42578125" style="60" customWidth="1"/>
    <col min="15887" max="15887" width="10.42578125" style="60" bestFit="1" customWidth="1"/>
    <col min="15888" max="15890" width="9.140625" style="60"/>
    <col min="15891" max="15891" width="9.42578125" style="60" bestFit="1" customWidth="1"/>
    <col min="15892" max="15892" width="10.140625" style="60" bestFit="1" customWidth="1"/>
    <col min="15893" max="16126" width="9.140625" style="60"/>
    <col min="16127" max="16127" width="12" style="60" customWidth="1"/>
    <col min="16128" max="16128" width="27.7109375" style="60" customWidth="1"/>
    <col min="16129" max="16129" width="0" style="60" hidden="1" customWidth="1"/>
    <col min="16130" max="16138" width="16.7109375" style="60" customWidth="1"/>
    <col min="16139" max="16139" width="16.5703125" style="60" customWidth="1"/>
    <col min="16140" max="16141" width="0" style="60" hidden="1" customWidth="1"/>
    <col min="16142" max="16142" width="10.42578125" style="60" customWidth="1"/>
    <col min="16143" max="16143" width="10.42578125" style="60" bestFit="1" customWidth="1"/>
    <col min="16144" max="16146" width="9.140625" style="60"/>
    <col min="16147" max="16147" width="9.42578125" style="60" bestFit="1" customWidth="1"/>
    <col min="16148" max="16148" width="10.140625" style="60" bestFit="1" customWidth="1"/>
    <col min="16149" max="16384" width="9.140625" style="60"/>
  </cols>
  <sheetData>
    <row r="1" spans="1:14" ht="24.75" customHeight="1">
      <c r="A1" s="195" t="s">
        <v>86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60" t="s">
        <v>53</v>
      </c>
      <c r="N1" s="85"/>
    </row>
    <row r="2" spans="1:14" ht="20.25" customHeight="1">
      <c r="A2" s="85"/>
      <c r="B2" s="85"/>
      <c r="C2" s="85"/>
      <c r="D2" s="85"/>
      <c r="E2" s="86"/>
      <c r="F2" s="85"/>
      <c r="G2" s="85"/>
      <c r="H2" s="85"/>
      <c r="I2" s="85"/>
      <c r="J2" s="85"/>
      <c r="K2" s="85"/>
      <c r="L2" s="85"/>
      <c r="M2" s="85"/>
      <c r="N2" s="85"/>
    </row>
    <row r="3" spans="1:14" ht="18" customHeight="1">
      <c r="A3" s="87" t="s">
        <v>17</v>
      </c>
      <c r="B3" s="88"/>
      <c r="C3" s="89"/>
      <c r="D3" s="89" t="s">
        <v>18</v>
      </c>
      <c r="E3" s="88"/>
    </row>
    <row r="4" spans="1:14" ht="15" customHeight="1">
      <c r="A4" s="90" t="s">
        <v>19</v>
      </c>
      <c r="B4" s="61"/>
      <c r="C4" s="60"/>
    </row>
    <row r="5" spans="1:14" ht="16.5" customHeight="1">
      <c r="A5" s="91"/>
      <c r="B5" s="61"/>
      <c r="C5" s="60"/>
    </row>
    <row r="6" spans="1:14" ht="74.25" customHeight="1" thickBot="1">
      <c r="A6" s="92" t="s">
        <v>20</v>
      </c>
      <c r="B6" s="93"/>
      <c r="C6" s="94"/>
      <c r="D6" s="95"/>
      <c r="E6" s="96"/>
      <c r="F6" s="96"/>
      <c r="G6" s="96"/>
      <c r="H6" s="96"/>
      <c r="I6" s="96"/>
      <c r="J6" s="96"/>
      <c r="K6" s="96"/>
      <c r="L6" s="96"/>
      <c r="M6" s="96"/>
    </row>
    <row r="7" spans="1:14" ht="8.25" customHeight="1" thickTop="1">
      <c r="A7" s="97"/>
      <c r="B7" s="98"/>
      <c r="C7" s="99"/>
      <c r="D7" s="98"/>
      <c r="E7" s="100"/>
      <c r="F7" s="101"/>
      <c r="G7" s="101"/>
      <c r="H7" s="101"/>
      <c r="I7" s="101"/>
      <c r="J7" s="101"/>
      <c r="K7" s="101"/>
      <c r="L7" s="101"/>
      <c r="M7" s="101"/>
    </row>
    <row r="8" spans="1:14" ht="15">
      <c r="A8" s="192" t="s">
        <v>1</v>
      </c>
      <c r="B8" s="192"/>
      <c r="C8" s="192"/>
      <c r="D8" s="192"/>
      <c r="E8" s="102"/>
      <c r="F8" s="102"/>
      <c r="G8" s="102"/>
      <c r="H8" s="102"/>
      <c r="I8" s="102"/>
      <c r="J8" s="102"/>
      <c r="K8" s="102"/>
      <c r="L8" s="102"/>
      <c r="M8" s="102"/>
    </row>
    <row r="9" spans="1:14" ht="32.25" customHeight="1">
      <c r="A9" s="197" t="s">
        <v>21</v>
      </c>
      <c r="B9" s="197"/>
      <c r="C9" s="197"/>
      <c r="D9" s="197"/>
      <c r="E9" s="102"/>
      <c r="F9" s="102"/>
      <c r="G9" s="102"/>
      <c r="H9" s="102"/>
      <c r="I9" s="102"/>
      <c r="J9" s="102"/>
      <c r="K9" s="102"/>
      <c r="L9" s="102"/>
      <c r="M9" s="102"/>
    </row>
    <row r="10" spans="1:14" ht="15">
      <c r="A10" s="192" t="s">
        <v>3</v>
      </c>
      <c r="B10" s="192"/>
      <c r="C10" s="192"/>
      <c r="D10" s="192"/>
      <c r="E10" s="102"/>
      <c r="F10" s="102"/>
      <c r="G10" s="102"/>
      <c r="H10" s="102"/>
      <c r="I10" s="102"/>
      <c r="J10" s="102"/>
      <c r="K10" s="102"/>
      <c r="L10" s="102"/>
      <c r="M10" s="102"/>
    </row>
    <row r="11" spans="1:14" ht="15">
      <c r="A11" s="192" t="s">
        <v>4</v>
      </c>
      <c r="B11" s="192"/>
      <c r="C11" s="192"/>
      <c r="D11" s="192"/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14" ht="15">
      <c r="A12" s="192" t="s">
        <v>6</v>
      </c>
      <c r="B12" s="192"/>
      <c r="C12" s="192"/>
      <c r="D12" s="19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4" ht="31.5" customHeight="1">
      <c r="A13" s="197" t="s">
        <v>22</v>
      </c>
      <c r="B13" s="197"/>
      <c r="C13" s="197"/>
      <c r="D13" s="197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14" ht="15">
      <c r="A14" s="192" t="s">
        <v>23</v>
      </c>
      <c r="B14" s="192"/>
      <c r="C14" s="192"/>
      <c r="D14" s="19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4" ht="17.25" customHeight="1">
      <c r="A15" s="202" t="s">
        <v>58</v>
      </c>
      <c r="B15" s="203"/>
      <c r="C15" s="203"/>
      <c r="D15" s="203"/>
      <c r="E15" s="76"/>
      <c r="F15" s="76"/>
      <c r="G15" s="103"/>
      <c r="H15" s="78"/>
      <c r="I15" s="78"/>
      <c r="J15" s="103"/>
      <c r="K15" s="78"/>
      <c r="L15" s="78"/>
      <c r="M15" s="103"/>
    </row>
    <row r="16" spans="1:14" ht="15.75" thickBot="1">
      <c r="A16" s="104" t="s">
        <v>24</v>
      </c>
      <c r="B16" s="105"/>
      <c r="C16" s="106"/>
      <c r="D16" s="107"/>
      <c r="E16" s="108"/>
      <c r="F16" s="106"/>
      <c r="G16" s="109"/>
      <c r="H16" s="110"/>
      <c r="I16" s="111"/>
      <c r="J16" s="109"/>
      <c r="K16" s="111"/>
      <c r="L16" s="111"/>
      <c r="M16" s="109"/>
    </row>
    <row r="17" spans="1:20" ht="15.75" thickTop="1">
      <c r="A17" s="64"/>
      <c r="B17" s="112"/>
      <c r="C17" s="113"/>
      <c r="E17" s="114"/>
      <c r="F17" s="115"/>
    </row>
    <row r="18" spans="1:20" s="118" customFormat="1" ht="15">
      <c r="A18" s="116" t="s">
        <v>52</v>
      </c>
      <c r="B18" s="117"/>
      <c r="C18" s="116"/>
      <c r="D18" s="208" t="s">
        <v>56</v>
      </c>
      <c r="E18" s="209"/>
      <c r="F18" s="209"/>
      <c r="G18" s="209"/>
      <c r="H18" s="209"/>
      <c r="I18" s="209"/>
      <c r="J18" s="194"/>
      <c r="K18" s="116"/>
    </row>
    <row r="19" spans="1:20" ht="15">
      <c r="A19" s="119"/>
      <c r="B19" s="120"/>
      <c r="C19" s="91"/>
      <c r="E19" s="115"/>
      <c r="F19" s="121"/>
    </row>
    <row r="20" spans="1:20" ht="15">
      <c r="A20" s="29"/>
      <c r="B20" s="30"/>
      <c r="C20" s="29"/>
      <c r="D20" s="29"/>
      <c r="E20" s="30"/>
      <c r="F20" s="29"/>
      <c r="G20" s="29"/>
      <c r="H20" s="29"/>
      <c r="I20" s="29"/>
      <c r="J20" s="29"/>
      <c r="K20" s="29"/>
      <c r="L20" s="29"/>
      <c r="M20" s="122" t="s">
        <v>0</v>
      </c>
    </row>
    <row r="21" spans="1:20" ht="8.25" customHeight="1">
      <c r="A21" s="123"/>
      <c r="B21" s="124"/>
      <c r="C21" s="123"/>
      <c r="D21" s="123"/>
      <c r="E21" s="125"/>
      <c r="F21" s="124"/>
      <c r="G21" s="124"/>
      <c r="H21" s="124"/>
      <c r="I21" s="124"/>
      <c r="J21" s="124"/>
      <c r="K21" s="124"/>
      <c r="L21" s="124"/>
      <c r="M21" s="124"/>
    </row>
    <row r="22" spans="1:20" ht="9.75" customHeight="1">
      <c r="A22" s="123"/>
      <c r="B22" s="124"/>
      <c r="C22" s="123"/>
      <c r="D22" s="123"/>
      <c r="E22" s="126"/>
      <c r="F22" s="123"/>
      <c r="G22" s="123"/>
      <c r="H22" s="123"/>
      <c r="I22" s="123"/>
      <c r="J22" s="123"/>
      <c r="K22" s="123"/>
      <c r="M22" s="127"/>
    </row>
    <row r="23" spans="1:20" s="61" customFormat="1" ht="192" customHeight="1">
      <c r="A23" s="128" t="s">
        <v>27</v>
      </c>
      <c r="B23" s="128" t="s">
        <v>28</v>
      </c>
      <c r="C23" s="128" t="s">
        <v>29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22.5" customHeight="1">
      <c r="A24" s="129">
        <v>31</v>
      </c>
      <c r="B24" s="128" t="s">
        <v>31</v>
      </c>
      <c r="C24" s="41">
        <f>+C27+C26+C25</f>
        <v>5425420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</row>
    <row r="25" spans="1:20" ht="14.25" customHeight="1">
      <c r="A25" s="79">
        <v>311</v>
      </c>
      <c r="B25" s="130" t="s">
        <v>32</v>
      </c>
      <c r="C25" s="69">
        <v>4477512</v>
      </c>
      <c r="D25" s="69"/>
      <c r="E25" s="69"/>
      <c r="F25" s="45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</row>
    <row r="26" spans="1:20" ht="14.25" customHeight="1">
      <c r="A26" s="79">
        <v>312</v>
      </c>
      <c r="B26" s="131" t="s">
        <v>7</v>
      </c>
      <c r="C26" s="69">
        <v>178950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</row>
    <row r="27" spans="1:20" ht="13.5" customHeight="1">
      <c r="A27" s="79">
        <v>313</v>
      </c>
      <c r="B27" s="130" t="s">
        <v>8</v>
      </c>
      <c r="C27" s="69">
        <v>768958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</row>
    <row r="28" spans="1:20" ht="25.5" hidden="1" customHeight="1">
      <c r="A28" s="79"/>
      <c r="B28" s="132"/>
      <c r="C28" s="133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</row>
    <row r="29" spans="1:20" ht="18" customHeight="1">
      <c r="A29" s="129">
        <v>32</v>
      </c>
      <c r="B29" s="134" t="s">
        <v>33</v>
      </c>
      <c r="C29" s="135">
        <f>+C34+C33+C32+C31+C30</f>
        <v>4093500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</row>
    <row r="30" spans="1:20" ht="36" customHeight="1">
      <c r="A30" s="79">
        <v>321</v>
      </c>
      <c r="B30" s="130" t="s">
        <v>9</v>
      </c>
      <c r="C30" s="69">
        <v>322500</v>
      </c>
      <c r="D30" s="69"/>
      <c r="E30" s="41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</row>
    <row r="31" spans="1:20" ht="31.5" customHeight="1">
      <c r="A31" s="79">
        <v>322</v>
      </c>
      <c r="B31" s="130" t="s">
        <v>10</v>
      </c>
      <c r="C31" s="69">
        <f>2995899-13500</f>
        <v>2982399</v>
      </c>
      <c r="D31" s="69"/>
      <c r="E31" s="41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</row>
    <row r="32" spans="1:20" ht="14.25" customHeight="1">
      <c r="A32" s="79">
        <v>323</v>
      </c>
      <c r="B32" s="130" t="s">
        <v>11</v>
      </c>
      <c r="C32" s="69">
        <f>634900-39300</f>
        <v>595600</v>
      </c>
      <c r="D32" s="69"/>
      <c r="E32" s="41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</row>
    <row r="33" spans="1:20" ht="30.75" customHeight="1">
      <c r="A33" s="79">
        <v>324</v>
      </c>
      <c r="B33" s="130" t="s">
        <v>34</v>
      </c>
      <c r="C33" s="69">
        <v>7600</v>
      </c>
      <c r="D33" s="69"/>
      <c r="E33" s="41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</row>
    <row r="34" spans="1:20" ht="27" customHeight="1">
      <c r="A34" s="79">
        <v>329</v>
      </c>
      <c r="B34" s="130" t="s">
        <v>12</v>
      </c>
      <c r="C34" s="69">
        <v>185401</v>
      </c>
      <c r="D34" s="69"/>
      <c r="E34" s="41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</row>
    <row r="35" spans="1:20" ht="26.25" customHeight="1">
      <c r="A35" s="129">
        <v>34</v>
      </c>
      <c r="B35" s="134" t="s">
        <v>35</v>
      </c>
      <c r="C35" s="135">
        <f>+C36</f>
        <v>23600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</row>
    <row r="36" spans="1:20" ht="14.25" customHeight="1">
      <c r="A36" s="79">
        <v>343</v>
      </c>
      <c r="B36" s="130" t="s">
        <v>13</v>
      </c>
      <c r="C36" s="69">
        <v>23600</v>
      </c>
      <c r="D36" s="69"/>
      <c r="E36" s="41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</row>
    <row r="37" spans="1:20" s="118" customFormat="1" ht="65.25" customHeight="1">
      <c r="A37" s="129">
        <v>37</v>
      </c>
      <c r="B37" s="136" t="s">
        <v>36</v>
      </c>
      <c r="C37" s="41">
        <f>+C38</f>
        <v>19100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</row>
    <row r="38" spans="1:20" ht="55.5" customHeight="1">
      <c r="A38" s="79">
        <v>372</v>
      </c>
      <c r="B38" s="130" t="s">
        <v>37</v>
      </c>
      <c r="C38" s="69">
        <v>19100</v>
      </c>
      <c r="D38" s="69"/>
      <c r="E38" s="41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</row>
    <row r="39" spans="1:20" s="118" customFormat="1" ht="22.5" customHeight="1">
      <c r="A39" s="129">
        <v>38</v>
      </c>
      <c r="B39" s="136" t="s">
        <v>38</v>
      </c>
      <c r="C39" s="41">
        <v>0</v>
      </c>
      <c r="D39" s="41"/>
      <c r="E39" s="41"/>
      <c r="F39" s="41"/>
      <c r="G39" s="41"/>
      <c r="H39" s="69"/>
      <c r="I39" s="69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 s="118" customFormat="1" ht="48" customHeight="1">
      <c r="A40" s="129">
        <v>4</v>
      </c>
      <c r="B40" s="136" t="s">
        <v>15</v>
      </c>
      <c r="C40" s="41">
        <f>+C41+C43+C46</f>
        <v>346661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spans="1:20" s="118" customFormat="1" ht="48" customHeight="1">
      <c r="A41" s="129">
        <v>41</v>
      </c>
      <c r="B41" s="136" t="s">
        <v>39</v>
      </c>
      <c r="C41" s="41">
        <f>+C42</f>
        <v>0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</row>
    <row r="42" spans="1:20" ht="33" customHeight="1">
      <c r="A42" s="79">
        <v>412</v>
      </c>
      <c r="B42" s="130" t="s">
        <v>40</v>
      </c>
      <c r="C42" s="69">
        <v>0</v>
      </c>
      <c r="D42" s="69"/>
      <c r="E42" s="41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</row>
    <row r="43" spans="1:20" ht="46.5" customHeight="1">
      <c r="A43" s="129">
        <v>42</v>
      </c>
      <c r="B43" s="136" t="s">
        <v>41</v>
      </c>
      <c r="C43" s="41">
        <f>+C45+C44</f>
        <v>346661</v>
      </c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 ht="14.25" customHeight="1">
      <c r="A44" s="79">
        <v>422</v>
      </c>
      <c r="B44" s="131" t="s">
        <v>14</v>
      </c>
      <c r="C44" s="133">
        <f>364212-28851+11300</f>
        <v>346661</v>
      </c>
      <c r="D44" s="69"/>
      <c r="E44" s="41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</row>
    <row r="45" spans="1:20" ht="34.5" customHeight="1">
      <c r="A45" s="79">
        <v>426</v>
      </c>
      <c r="B45" s="130" t="s">
        <v>42</v>
      </c>
      <c r="C45" s="69">
        <v>0</v>
      </c>
      <c r="D45" s="69"/>
      <c r="E45" s="41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</row>
    <row r="46" spans="1:20" s="118" customFormat="1" ht="44.25" customHeight="1">
      <c r="A46" s="129">
        <v>45</v>
      </c>
      <c r="B46" s="136" t="s">
        <v>43</v>
      </c>
      <c r="C46" s="41">
        <f>+C47+C48</f>
        <v>0</v>
      </c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1:20" ht="33.75" customHeight="1">
      <c r="A47" s="79">
        <v>451</v>
      </c>
      <c r="B47" s="130" t="s">
        <v>44</v>
      </c>
      <c r="C47" s="69"/>
      <c r="D47" s="69"/>
      <c r="E47" s="41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</row>
    <row r="48" spans="1:20" ht="31.5" customHeight="1">
      <c r="A48" s="79">
        <v>452</v>
      </c>
      <c r="B48" s="130" t="s">
        <v>45</v>
      </c>
      <c r="C48" s="69">
        <v>0</v>
      </c>
      <c r="D48" s="69"/>
      <c r="E48" s="41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</row>
    <row r="49" spans="1:22" ht="52.5" customHeight="1">
      <c r="A49" s="79"/>
      <c r="B49" s="137" t="s">
        <v>46</v>
      </c>
      <c r="C49" s="82">
        <f>+C24+C29+C35+C37+C39</f>
        <v>9561620</v>
      </c>
      <c r="D49" s="138"/>
      <c r="E49" s="41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</row>
    <row r="50" spans="1:22" ht="48.75" customHeight="1">
      <c r="A50" s="79"/>
      <c r="B50" s="137" t="s">
        <v>47</v>
      </c>
      <c r="C50" s="82">
        <f>+C25+C30+C36+C38+C40</f>
        <v>5189373</v>
      </c>
      <c r="D50" s="138"/>
      <c r="E50" s="41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</row>
    <row r="51" spans="1:22" ht="16.5" customHeight="1">
      <c r="A51" s="79"/>
      <c r="B51" s="130"/>
      <c r="C51" s="69"/>
      <c r="D51" s="69"/>
      <c r="E51" s="41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</row>
    <row r="52" spans="1:22" ht="28.5" customHeight="1">
      <c r="A52" s="80"/>
      <c r="B52" s="81" t="s">
        <v>48</v>
      </c>
      <c r="C52" s="82">
        <f>+C40+C49</f>
        <v>9908281</v>
      </c>
      <c r="D52" s="82"/>
      <c r="E52" s="41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</row>
    <row r="53" spans="1:22">
      <c r="C53" s="60"/>
    </row>
    <row r="54" spans="1:22" ht="12.75" customHeight="1">
      <c r="A54" s="210" t="s">
        <v>81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O54" s="206" t="s">
        <v>67</v>
      </c>
      <c r="P54" s="194"/>
      <c r="Q54" s="194"/>
      <c r="R54" s="194"/>
      <c r="S54" s="194"/>
      <c r="T54" s="194"/>
      <c r="U54" s="194"/>
      <c r="V54" s="194"/>
    </row>
    <row r="55" spans="1:22" ht="9" customHeight="1">
      <c r="B55" s="200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</row>
    <row r="56" spans="1:22" hidden="1">
      <c r="B56" s="200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</row>
    <row r="57" spans="1:22" hidden="1">
      <c r="B57" s="200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</row>
    <row r="58" spans="1:22" ht="42" customHeight="1">
      <c r="A58" s="204"/>
      <c r="B58" s="194"/>
      <c r="L58" s="189"/>
      <c r="M58" s="189"/>
    </row>
    <row r="59" spans="1:22">
      <c r="A59" s="204"/>
      <c r="B59" s="194"/>
      <c r="C59" s="60"/>
      <c r="L59" s="190"/>
      <c r="M59" s="190"/>
    </row>
    <row r="60" spans="1:22">
      <c r="C60" s="60"/>
    </row>
    <row r="61" spans="1:22">
      <c r="A61" s="191"/>
      <c r="B61" s="191"/>
    </row>
    <row r="62" spans="1:22" ht="13.5" customHeight="1"/>
    <row r="63" spans="1:22" hidden="1"/>
    <row r="64" spans="1:22" hidden="1"/>
    <row r="65" hidden="1"/>
  </sheetData>
  <mergeCells count="20">
    <mergeCell ref="L58:M58"/>
    <mergeCell ref="L59:M59"/>
    <mergeCell ref="A61:B61"/>
    <mergeCell ref="A13:D13"/>
    <mergeCell ref="A14:D14"/>
    <mergeCell ref="B55:M55"/>
    <mergeCell ref="B56:M56"/>
    <mergeCell ref="B57:M57"/>
    <mergeCell ref="A15:D15"/>
    <mergeCell ref="A58:B58"/>
    <mergeCell ref="A59:B59"/>
    <mergeCell ref="A54:M54"/>
    <mergeCell ref="O54:V54"/>
    <mergeCell ref="A1:L1"/>
    <mergeCell ref="A12:D12"/>
    <mergeCell ref="A8:D8"/>
    <mergeCell ref="A9:D9"/>
    <mergeCell ref="A10:D10"/>
    <mergeCell ref="A11:D11"/>
    <mergeCell ref="D18:J18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  <headerFooter alignWithMargins="0"/>
  <rowBreaks count="1" manualBreakCount="1">
    <brk id="3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6</vt:i4>
      </vt:variant>
    </vt:vector>
  </HeadingPairs>
  <TitlesOfParts>
    <vt:vector size="12" baseType="lpstr">
      <vt:lpstr>OPĆI DIO</vt:lpstr>
      <vt:lpstr>FP Ril ukupni</vt:lpstr>
      <vt:lpstr>FP Ril SMJEŠTAJ i PUK</vt:lpstr>
      <vt:lpstr>Kapitalni projekti</vt:lpstr>
      <vt:lpstr>FP Ril tržište</vt:lpstr>
      <vt:lpstr>st</vt:lpstr>
      <vt:lpstr>'FP Ril SMJEŠTAJ i PUK'!Podrucje_ispisa</vt:lpstr>
      <vt:lpstr>'FP Ril tržište'!Podrucje_ispisa</vt:lpstr>
      <vt:lpstr>'FP Ril ukupni'!Podrucje_ispisa</vt:lpstr>
      <vt:lpstr>'Kapitalni projekti'!Podrucje_ispisa</vt:lpstr>
      <vt:lpstr>'OPĆI DIO'!Podrucje_ispisa</vt:lpstr>
      <vt:lpstr>st!Podrucje_ispisa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Irena</cp:lastModifiedBy>
  <cp:lastPrinted>2020-12-02T10:41:34Z</cp:lastPrinted>
  <dcterms:created xsi:type="dcterms:W3CDTF">2013-09-11T11:00:21Z</dcterms:created>
  <dcterms:modified xsi:type="dcterms:W3CDTF">2020-12-02T10:46:15Z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